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D47A192-8521-43DE-B504-31B1D2DEA813}" xr6:coauthVersionLast="47" xr6:coauthVersionMax="47" xr10:uidLastSave="{00000000-0000-0000-0000-000000000000}"/>
  <bookViews>
    <workbookView xWindow="45" yWindow="0" windowWidth="23955" windowHeight="12900" xr2:uid="{F1C7C88C-E6D9-4EFE-8992-DEFD134176A1}"/>
  </bookViews>
  <sheets>
    <sheet name="09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'09.06.2026'!$A$3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5" i="1" l="1"/>
  <c r="CD30" i="1"/>
  <c r="CD21" i="1"/>
  <c r="CD17" i="1"/>
  <c r="AA38" i="1"/>
  <c r="AF38" i="1"/>
  <c r="V38" i="1"/>
  <c r="CO38" i="1"/>
  <c r="CL38" i="1"/>
  <c r="CI38" i="1"/>
  <c r="AI38" i="1"/>
  <c r="AE38" i="1"/>
  <c r="AD38" i="1"/>
  <c r="AC38" i="1"/>
  <c r="AB38" i="1"/>
  <c r="Z38" i="1"/>
  <c r="Y38" i="1"/>
  <c r="X38" i="1"/>
  <c r="W38" i="1"/>
  <c r="I38" i="1"/>
  <c r="H38" i="1"/>
  <c r="G38" i="1"/>
  <c r="F38" i="1"/>
  <c r="E38" i="1"/>
  <c r="D38" i="1"/>
  <c r="A34" i="1"/>
  <c r="C34" i="1"/>
  <c r="A33" i="1"/>
  <c r="C33" i="1"/>
  <c r="A32" i="1"/>
  <c r="C32" i="1"/>
  <c r="A29" i="1"/>
  <c r="C29" i="1"/>
  <c r="A28" i="1"/>
  <c r="C28" i="1"/>
  <c r="A27" i="1"/>
  <c r="C27" i="1"/>
  <c r="A26" i="1"/>
  <c r="C26" i="1"/>
  <c r="A25" i="1"/>
  <c r="C25" i="1"/>
  <c r="A24" i="1"/>
  <c r="C24" i="1"/>
  <c r="A23" i="1"/>
  <c r="C23" i="1"/>
  <c r="A20" i="1"/>
  <c r="C20" i="1"/>
  <c r="A19" i="1"/>
  <c r="C19" i="1"/>
  <c r="A16" i="1"/>
  <c r="C16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<sst xmlns="http://schemas.openxmlformats.org/spreadsheetml/2006/main" count="183" uniqueCount="158">
  <si>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</si>
  <si>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</si>
  <si>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</si>
  <si>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</si>
  <si>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</si>
  <si>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</si>
  <si>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</si>
  <si>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</si>
  <si>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</si>
  <si>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</si>
  <si>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</si>
  <si>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</si>
  <si>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</si>
  <si>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</si>
  <si>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</si>
  <si>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</si>
  <si>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</si>
  <si>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</si>
  <si>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</si>
  <si>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</si>
  <si>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</si>
  <si>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</si>
  <si>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</si>
  <si>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</si>
  <si>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</si>
  <si>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</si>
  <si>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</si>
  <si>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</si>
  <si>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</si>
  <si>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</si>
  <si>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</si>
  <si>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</si>
  <si>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</si>
  <si>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</si>
  <si>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</si>
  <si>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</si>
  <si>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</si>
  <si>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</si>
  <si>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</si>
  <si>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</si>
  <si>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</si>
  <si>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</si>
  <si>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</si>
  <si>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</si>
  <si>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</si>
  <si>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</si>
  <si>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</si>
  <si>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</si>
  <si>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</si>
  <si>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</si>
  <si>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</si>
  <si>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</si>
  <si>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</si>
  <si>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</si>
  <si>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</si>
  <si>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</si>
  <si>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</si>
  <si>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</si>
  <si>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</si>
  <si>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</si>
  <si>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</si>
  <si>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</si>
  <si>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</si>
  <si>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</si>
  <si>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</si>
  <si>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</si>
  <si>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</si>
  <si>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</si>
  <si>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</si>
  <si>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</si>
  <si>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</si>
  <si>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</si>
  <si>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</si>
  <si>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</si>
  <si>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</si>
  <si>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</si>
  <si>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</si>
  <si>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</si>
  <si>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</si>
  <si>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</si>
  <si>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</si>
  <si>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</si>
  <si>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</si>
  <si>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</si>
  <si>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</si>
  <si>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</si>
  <si>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</si>
  <si>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</si>
  <si>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</si>
  <si>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</si>
  <si>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</si>
  <si>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Запеканка (сырники) из творога</t>
  </si>
  <si>
    <t>Молоко сгущенное</t>
  </si>
  <si>
    <t>Чай с лимоном</t>
  </si>
  <si>
    <t>Батон</t>
  </si>
  <si>
    <t>Масло сливочное</t>
  </si>
  <si>
    <t>Сыр (порциями)</t>
  </si>
  <si>
    <t>Итого за 'Завтрак'</t>
  </si>
  <si>
    <t>10:00</t>
  </si>
  <si>
    <t>Сок</t>
  </si>
  <si>
    <t>Печенье</t>
  </si>
  <si>
    <t>Итого за '10:00'</t>
  </si>
  <si>
    <t>Обед</t>
  </si>
  <si>
    <t>Салат из свежих огурцов и томатов с растительным маслом</t>
  </si>
  <si>
    <t>Борщ со сметаной</t>
  </si>
  <si>
    <t>Гуляш из отварного мяса говядины</t>
  </si>
  <si>
    <t>Каша гречневая рассыпчатая</t>
  </si>
  <si>
    <t>Компот из яблок и изюма</t>
  </si>
  <si>
    <t>Хлеб пшеничный</t>
  </si>
  <si>
    <t>Хлеб ржаной</t>
  </si>
  <si>
    <t>Итого за 'Обед'</t>
  </si>
  <si>
    <t>Полдник</t>
  </si>
  <si>
    <t>Булочка Российская</t>
  </si>
  <si>
    <t>Молоко кипяченое</t>
  </si>
  <si>
    <t>Груша</t>
  </si>
  <si>
    <t>Итого за 'Полдник'</t>
  </si>
  <si>
    <t>Итого за день</t>
  </si>
  <si>
    <t>Норма (СанПиН 2.3/2.4.3590-20  3-7 лет)</t>
  </si>
  <si>
    <t>Отклонение</t>
  </si>
  <si>
    <t>Содержание, % от калорийности</t>
  </si>
  <si>
    <t>09.06.2026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</si>
  <si>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</si>
  <si>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</si>
  <si>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</si>
  <si>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</si>
  <si>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</si>
  <si>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</si>
  <si>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</si>
  <si>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</si>
  <si>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</si>
  <si>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</si>
  <si>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</si>
  <si>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</si>
  <si>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</si>
  <si>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</si>
  <si>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</si>
  <si>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</si>
  <si>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</si>
  <si>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</si>
  <si>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</si>
  <si>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</si>
  <si>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</si>
  <si>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</si>
  <si>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</si>
  <si>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</si>
  <si>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</si>
  <si>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</si>
  <si>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</si>
  <si>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</si>
  <si>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</si>
  <si>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</si>
  <si>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8/5</t>
  </si>
  <si>
    <t>29/10</t>
  </si>
  <si>
    <t/>
  </si>
  <si>
    <t>4/13</t>
  </si>
  <si>
    <t>11/12</t>
  </si>
  <si>
    <t>38/10</t>
  </si>
  <si>
    <t>День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</si>
</sst>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561F5567-6FF3-401B-A96A-7C8A6ABF76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6943-5A0B-4340-B7F1-93DDEEF26491}">
  <sheetPr codeName="Лист1">
    <pageSetUpPr fitToPage="1"/>
  </sheetPr>
  <dimension ref="A2:CQ1849"/>
  <sheetViews>
    <sheetView tabSelected="1" workbookViewId="0">
      <selection activeCell="B6" sqref="B6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7.42578125" style="1" customWidth="1"/>
    <col min="10" max="16384" width="0" style="1" hidden="1"/>
  </cols>
  <sheetData>
    <row r="2" spans="1:95" ht="20.25" customHeight="1" x14ac:dyDescent="0.45">
      <c r="A2" s="20" t="s">
        <v>157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"8/5"</f>
        <v>8/5</v>
      </c>
      <c r="B11" s="27" t="s">
        <v>91</v>
      </c>
      <c r="C11" s="28" t="str">
        <f>"150,0"</f>
        <v>150,0</v>
      </c>
      <c r="D11" s="28">
        <v>25.35</v>
      </c>
      <c r="E11" s="28">
        <v>24.39</v>
      </c>
      <c r="F11" s="28">
        <v>14.4</v>
      </c>
      <c r="G11" s="28">
        <v>1.52</v>
      </c>
      <c r="H11" s="28">
        <v>20.14</v>
      </c>
      <c r="I11" s="28">
        <v>313.84868624999996</v>
      </c>
      <c r="J11" s="27">
        <v>7.92</v>
      </c>
      <c r="K11" s="27">
        <v>0.98</v>
      </c>
      <c r="L11" s="27">
        <v>0</v>
      </c>
      <c r="M11" s="27">
        <v>0</v>
      </c>
      <c r="N11" s="27">
        <v>13.46</v>
      </c>
      <c r="O11" s="27">
        <v>6.34</v>
      </c>
      <c r="P11" s="27">
        <v>0.33</v>
      </c>
      <c r="Q11" s="27">
        <v>0</v>
      </c>
      <c r="R11" s="27">
        <v>0</v>
      </c>
      <c r="S11" s="27">
        <v>1.68</v>
      </c>
      <c r="T11" s="27">
        <v>2.2599999999999998</v>
      </c>
      <c r="U11" s="27">
        <v>59.45</v>
      </c>
      <c r="V11" s="27">
        <v>161.34</v>
      </c>
      <c r="W11" s="27">
        <v>213.48</v>
      </c>
      <c r="X11" s="27">
        <v>31.16</v>
      </c>
      <c r="Y11" s="27">
        <v>276.93</v>
      </c>
      <c r="Z11" s="27">
        <v>0.77</v>
      </c>
      <c r="AA11" s="27">
        <v>84.08</v>
      </c>
      <c r="AB11" s="27">
        <v>42.12</v>
      </c>
      <c r="AC11" s="27">
        <v>96.3</v>
      </c>
      <c r="AD11" s="27">
        <v>1.1299999999999999</v>
      </c>
      <c r="AE11" s="27">
        <v>0.06</v>
      </c>
      <c r="AF11" s="27">
        <v>0.35</v>
      </c>
      <c r="AG11" s="27">
        <v>0.62</v>
      </c>
      <c r="AH11" s="27">
        <v>5.91</v>
      </c>
      <c r="AI11" s="27">
        <v>0.35</v>
      </c>
      <c r="AJ11" s="27">
        <v>0</v>
      </c>
      <c r="AK11" s="27">
        <v>0</v>
      </c>
      <c r="AL11" s="27">
        <v>0</v>
      </c>
      <c r="AM11" s="27">
        <v>139.78</v>
      </c>
      <c r="AN11" s="27">
        <v>77.88</v>
      </c>
      <c r="AO11" s="27">
        <v>38.700000000000003</v>
      </c>
      <c r="AP11" s="27">
        <v>65.63</v>
      </c>
      <c r="AQ11" s="27">
        <v>22.61</v>
      </c>
      <c r="AR11" s="27">
        <v>88.86</v>
      </c>
      <c r="AS11" s="27">
        <v>71.959999999999994</v>
      </c>
      <c r="AT11" s="27">
        <v>92.38</v>
      </c>
      <c r="AU11" s="27">
        <v>105.25</v>
      </c>
      <c r="AV11" s="27">
        <v>40.14</v>
      </c>
      <c r="AW11" s="27">
        <v>57.52</v>
      </c>
      <c r="AX11" s="27">
        <v>397.46</v>
      </c>
      <c r="AY11" s="27">
        <v>0.8</v>
      </c>
      <c r="AZ11" s="27">
        <v>118.9</v>
      </c>
      <c r="BA11" s="27">
        <v>101.99</v>
      </c>
      <c r="BB11" s="27">
        <v>53.88</v>
      </c>
      <c r="BC11" s="27">
        <v>37.93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0.09</v>
      </c>
      <c r="BL11" s="27">
        <v>0</v>
      </c>
      <c r="BM11" s="27">
        <v>0.06</v>
      </c>
      <c r="BN11" s="27">
        <v>0</v>
      </c>
      <c r="BO11" s="27">
        <v>0.01</v>
      </c>
      <c r="BP11" s="27">
        <v>0</v>
      </c>
      <c r="BQ11" s="27">
        <v>0</v>
      </c>
      <c r="BR11" s="27">
        <v>0</v>
      </c>
      <c r="BS11" s="27">
        <v>0.34</v>
      </c>
      <c r="BT11" s="27">
        <v>0</v>
      </c>
      <c r="BU11" s="27">
        <v>0</v>
      </c>
      <c r="BV11" s="27">
        <v>0.85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110.57</v>
      </c>
      <c r="CE11" s="27">
        <v>91.1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9.75</v>
      </c>
      <c r="CQ11" s="27">
        <v>0.75</v>
      </c>
    </row>
    <row r="12" spans="1:95" s="27" customFormat="1" ht="15" x14ac:dyDescent="0.25">
      <c r="A12" s="27" t="str">
        <f>"-"</f>
        <v>-</v>
      </c>
      <c r="B12" s="27" t="s">
        <v>92</v>
      </c>
      <c r="C12" s="28" t="str">
        <f>"20,0"</f>
        <v>20,0</v>
      </c>
      <c r="D12" s="28">
        <v>1.44</v>
      </c>
      <c r="E12" s="28">
        <v>1.44</v>
      </c>
      <c r="F12" s="28">
        <v>1.7</v>
      </c>
      <c r="G12" s="28">
        <v>0</v>
      </c>
      <c r="H12" s="28">
        <v>11.1</v>
      </c>
      <c r="I12" s="28">
        <v>63.48</v>
      </c>
      <c r="J12" s="27">
        <v>1.04</v>
      </c>
      <c r="K12" s="27">
        <v>0</v>
      </c>
      <c r="L12" s="27">
        <v>0</v>
      </c>
      <c r="M12" s="27">
        <v>0</v>
      </c>
      <c r="N12" s="27">
        <v>11.1</v>
      </c>
      <c r="O12" s="27">
        <v>0</v>
      </c>
      <c r="P12" s="27">
        <v>0</v>
      </c>
      <c r="Q12" s="27">
        <v>0</v>
      </c>
      <c r="R12" s="27">
        <v>0</v>
      </c>
      <c r="S12" s="27">
        <v>0.08</v>
      </c>
      <c r="T12" s="27">
        <v>0.36</v>
      </c>
      <c r="U12" s="27">
        <v>26</v>
      </c>
      <c r="V12" s="27">
        <v>73</v>
      </c>
      <c r="W12" s="27">
        <v>61.4</v>
      </c>
      <c r="X12" s="27">
        <v>6.8</v>
      </c>
      <c r="Y12" s="27">
        <v>43.8</v>
      </c>
      <c r="Z12" s="27">
        <v>0.04</v>
      </c>
      <c r="AA12" s="27">
        <v>8.4</v>
      </c>
      <c r="AB12" s="27">
        <v>6</v>
      </c>
      <c r="AC12" s="27">
        <v>9.4</v>
      </c>
      <c r="AD12" s="27">
        <v>0.04</v>
      </c>
      <c r="AE12" s="27">
        <v>0.01</v>
      </c>
      <c r="AF12" s="27">
        <v>0.08</v>
      </c>
      <c r="AG12" s="27">
        <v>0.04</v>
      </c>
      <c r="AH12" s="27">
        <v>0.36</v>
      </c>
      <c r="AI12" s="27">
        <v>0.2</v>
      </c>
      <c r="AJ12" s="27">
        <v>0</v>
      </c>
      <c r="AK12" s="27">
        <v>0</v>
      </c>
      <c r="AL12" s="27">
        <v>0</v>
      </c>
      <c r="AM12" s="27">
        <v>107.6</v>
      </c>
      <c r="AN12" s="27">
        <v>108</v>
      </c>
      <c r="AO12" s="27">
        <v>33</v>
      </c>
      <c r="AP12" s="27">
        <v>60.8</v>
      </c>
      <c r="AQ12" s="27">
        <v>19</v>
      </c>
      <c r="AR12" s="27">
        <v>64</v>
      </c>
      <c r="AS12" s="27">
        <v>47.2</v>
      </c>
      <c r="AT12" s="27">
        <v>48</v>
      </c>
      <c r="AU12" s="27">
        <v>106</v>
      </c>
      <c r="AV12" s="27">
        <v>34</v>
      </c>
      <c r="AW12" s="27">
        <v>28</v>
      </c>
      <c r="AX12" s="27">
        <v>318.2</v>
      </c>
      <c r="AY12" s="27">
        <v>0</v>
      </c>
      <c r="AZ12" s="27">
        <v>156</v>
      </c>
      <c r="BA12" s="27">
        <v>83.6</v>
      </c>
      <c r="BB12" s="27">
        <v>67.599999999999994</v>
      </c>
      <c r="BC12" s="27">
        <v>13.8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0.49</v>
      </c>
      <c r="BT12" s="27">
        <v>0</v>
      </c>
      <c r="BU12" s="27">
        <v>0</v>
      </c>
      <c r="BV12" s="27">
        <v>0.04</v>
      </c>
      <c r="BW12" s="27">
        <v>0.01</v>
      </c>
      <c r="BX12" s="27">
        <v>0.02</v>
      </c>
      <c r="BY12" s="27">
        <v>0</v>
      </c>
      <c r="BZ12" s="27">
        <v>0</v>
      </c>
      <c r="CA12" s="27">
        <v>0</v>
      </c>
      <c r="CB12" s="27">
        <v>5.32</v>
      </c>
      <c r="CE12" s="27">
        <v>9.4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0</v>
      </c>
      <c r="CQ12" s="27">
        <v>0</v>
      </c>
    </row>
    <row r="13" spans="1:95" s="27" customFormat="1" ht="15" x14ac:dyDescent="0.25">
      <c r="A13" s="27" t="str">
        <f>"29/10"</f>
        <v>29/10</v>
      </c>
      <c r="B13" s="27" t="s">
        <v>93</v>
      </c>
      <c r="C13" s="28" t="str">
        <f>"200,0"</f>
        <v>200,0</v>
      </c>
      <c r="D13" s="28">
        <v>0.12</v>
      </c>
      <c r="E13" s="28">
        <v>0</v>
      </c>
      <c r="F13" s="28">
        <v>0.02</v>
      </c>
      <c r="G13" s="28">
        <v>0.02</v>
      </c>
      <c r="H13" s="28">
        <v>9.83</v>
      </c>
      <c r="I13" s="28">
        <v>38.659836097560984</v>
      </c>
      <c r="J13" s="27">
        <v>0</v>
      </c>
      <c r="K13" s="27">
        <v>0</v>
      </c>
      <c r="L13" s="27">
        <v>0</v>
      </c>
      <c r="M13" s="27">
        <v>0</v>
      </c>
      <c r="N13" s="27">
        <v>9.6999999999999993</v>
      </c>
      <c r="O13" s="27">
        <v>0</v>
      </c>
      <c r="P13" s="27">
        <v>0.13</v>
      </c>
      <c r="Q13" s="27">
        <v>0</v>
      </c>
      <c r="R13" s="27">
        <v>0</v>
      </c>
      <c r="S13" s="27">
        <v>0.28000000000000003</v>
      </c>
      <c r="T13" s="27">
        <v>0.06</v>
      </c>
      <c r="U13" s="27">
        <v>0.63</v>
      </c>
      <c r="V13" s="27">
        <v>8.16</v>
      </c>
      <c r="W13" s="27">
        <v>2.1800000000000002</v>
      </c>
      <c r="X13" s="27">
        <v>0.56000000000000005</v>
      </c>
      <c r="Y13" s="27">
        <v>1</v>
      </c>
      <c r="Z13" s="27">
        <v>0.06</v>
      </c>
      <c r="AA13" s="27">
        <v>0</v>
      </c>
      <c r="AB13" s="27">
        <v>0.44</v>
      </c>
      <c r="AC13" s="27">
        <v>0.1</v>
      </c>
      <c r="AD13" s="27">
        <v>0.01</v>
      </c>
      <c r="AE13" s="27">
        <v>0</v>
      </c>
      <c r="AF13" s="27">
        <v>0</v>
      </c>
      <c r="AG13" s="27">
        <v>0</v>
      </c>
      <c r="AH13" s="27">
        <v>0.01</v>
      </c>
      <c r="AI13" s="27">
        <v>0.78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</v>
      </c>
      <c r="BT13" s="27">
        <v>0</v>
      </c>
      <c r="BU13" s="27">
        <v>0</v>
      </c>
      <c r="BV13" s="27">
        <v>0</v>
      </c>
      <c r="BW13" s="27">
        <v>0</v>
      </c>
      <c r="BX13" s="27">
        <v>0</v>
      </c>
      <c r="BY13" s="27">
        <v>0</v>
      </c>
      <c r="BZ13" s="27">
        <v>0</v>
      </c>
      <c r="CA13" s="27">
        <v>0</v>
      </c>
      <c r="CB13" s="27">
        <v>199.45</v>
      </c>
      <c r="CE13" s="27">
        <v>7.0000000000000007E-2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9.76</v>
      </c>
      <c r="CQ13" s="27">
        <v>0</v>
      </c>
    </row>
    <row r="14" spans="1:95" s="27" customFormat="1" ht="15" x14ac:dyDescent="0.25">
      <c r="A14" s="27" t="str">
        <f>"-"</f>
        <v>-</v>
      </c>
      <c r="B14" s="27" t="s">
        <v>94</v>
      </c>
      <c r="C14" s="28" t="str">
        <f>"30,0"</f>
        <v>30,0</v>
      </c>
      <c r="D14" s="28">
        <v>2.31</v>
      </c>
      <c r="E14" s="28">
        <v>0</v>
      </c>
      <c r="F14" s="28">
        <v>0.9</v>
      </c>
      <c r="G14" s="28">
        <v>0.9</v>
      </c>
      <c r="H14" s="28">
        <v>15.99</v>
      </c>
      <c r="I14" s="28">
        <v>80.855999999999995</v>
      </c>
      <c r="J14" s="27">
        <v>0.15</v>
      </c>
      <c r="K14" s="27">
        <v>0</v>
      </c>
      <c r="L14" s="27">
        <v>0</v>
      </c>
      <c r="M14" s="27">
        <v>0</v>
      </c>
      <c r="N14" s="27">
        <v>0.99</v>
      </c>
      <c r="O14" s="27">
        <v>14.04</v>
      </c>
      <c r="P14" s="27">
        <v>0.96</v>
      </c>
      <c r="Q14" s="27">
        <v>0</v>
      </c>
      <c r="R14" s="27">
        <v>0</v>
      </c>
      <c r="S14" s="27">
        <v>0.09</v>
      </c>
      <c r="T14" s="27">
        <v>0.48</v>
      </c>
      <c r="U14" s="27">
        <v>128.69999999999999</v>
      </c>
      <c r="V14" s="27">
        <v>39.299999999999997</v>
      </c>
      <c r="W14" s="27">
        <v>6.6</v>
      </c>
      <c r="X14" s="27">
        <v>9.9</v>
      </c>
      <c r="Y14" s="27">
        <v>25.5</v>
      </c>
      <c r="Z14" s="27">
        <v>0.6</v>
      </c>
      <c r="AA14" s="27">
        <v>0</v>
      </c>
      <c r="AB14" s="27">
        <v>0</v>
      </c>
      <c r="AC14" s="27">
        <v>0</v>
      </c>
      <c r="AD14" s="27">
        <v>0.51</v>
      </c>
      <c r="AE14" s="27">
        <v>0.05</v>
      </c>
      <c r="AF14" s="27">
        <v>0.02</v>
      </c>
      <c r="AG14" s="27">
        <v>0.48</v>
      </c>
      <c r="AH14" s="27">
        <v>0.9</v>
      </c>
      <c r="AI14" s="27">
        <v>0</v>
      </c>
      <c r="AJ14" s="27">
        <v>0</v>
      </c>
      <c r="AK14" s="27">
        <v>0</v>
      </c>
      <c r="AL14" s="27">
        <v>0</v>
      </c>
      <c r="AM14" s="27">
        <v>177.3</v>
      </c>
      <c r="AN14" s="27">
        <v>59.7</v>
      </c>
      <c r="AO14" s="27">
        <v>35.1</v>
      </c>
      <c r="AP14" s="27">
        <v>70.2</v>
      </c>
      <c r="AQ14" s="27">
        <v>26.4</v>
      </c>
      <c r="AR14" s="27">
        <v>126</v>
      </c>
      <c r="AS14" s="27">
        <v>78.3</v>
      </c>
      <c r="AT14" s="27">
        <v>108.9</v>
      </c>
      <c r="AU14" s="27">
        <v>90.3</v>
      </c>
      <c r="AV14" s="27">
        <v>48.3</v>
      </c>
      <c r="AW14" s="27">
        <v>84</v>
      </c>
      <c r="AX14" s="27">
        <v>697.5</v>
      </c>
      <c r="AY14" s="27">
        <v>0</v>
      </c>
      <c r="AZ14" s="27">
        <v>227.1</v>
      </c>
      <c r="BA14" s="27">
        <v>99.3</v>
      </c>
      <c r="BB14" s="27">
        <v>66.599999999999994</v>
      </c>
      <c r="BC14" s="27">
        <v>51.9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0.01</v>
      </c>
      <c r="BJ14" s="27">
        <v>0</v>
      </c>
      <c r="BK14" s="27">
        <v>0.1</v>
      </c>
      <c r="BL14" s="27">
        <v>0</v>
      </c>
      <c r="BM14" s="27">
        <v>0.05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0.35</v>
      </c>
      <c r="BT14" s="27">
        <v>0</v>
      </c>
      <c r="BU14" s="27">
        <v>0</v>
      </c>
      <c r="BV14" s="27">
        <v>0.26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10.23</v>
      </c>
      <c r="CE14" s="27">
        <v>0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7" customFormat="1" ht="15" x14ac:dyDescent="0.25">
      <c r="A15" s="27" t="str">
        <f>""</f>
        <v/>
      </c>
      <c r="B15" s="27" t="s">
        <v>95</v>
      </c>
      <c r="C15" s="28" t="str">
        <f>"10,0"</f>
        <v>10,0</v>
      </c>
      <c r="D15" s="28">
        <v>0.08</v>
      </c>
      <c r="E15" s="28">
        <v>0.08</v>
      </c>
      <c r="F15" s="28">
        <v>7.25</v>
      </c>
      <c r="G15" s="28">
        <v>0</v>
      </c>
      <c r="H15" s="28">
        <v>0.13</v>
      </c>
      <c r="I15" s="28">
        <v>66.063999999999993</v>
      </c>
      <c r="J15" s="27">
        <v>4.71</v>
      </c>
      <c r="K15" s="27">
        <v>0.22</v>
      </c>
      <c r="L15" s="27">
        <v>0</v>
      </c>
      <c r="M15" s="27">
        <v>0</v>
      </c>
      <c r="N15" s="27">
        <v>0.13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0.14000000000000001</v>
      </c>
      <c r="U15" s="27">
        <v>1.5</v>
      </c>
      <c r="V15" s="27">
        <v>3</v>
      </c>
      <c r="W15" s="27">
        <v>2.4</v>
      </c>
      <c r="X15" s="27">
        <v>0</v>
      </c>
      <c r="Y15" s="27">
        <v>3</v>
      </c>
      <c r="Z15" s="27">
        <v>0.02</v>
      </c>
      <c r="AA15" s="27">
        <v>40</v>
      </c>
      <c r="AB15" s="27">
        <v>30</v>
      </c>
      <c r="AC15" s="27">
        <v>45</v>
      </c>
      <c r="AD15" s="27">
        <v>0.1</v>
      </c>
      <c r="AE15" s="27">
        <v>0</v>
      </c>
      <c r="AF15" s="27">
        <v>0.01</v>
      </c>
      <c r="AG15" s="27">
        <v>0.01</v>
      </c>
      <c r="AH15" s="27">
        <v>0.02</v>
      </c>
      <c r="AI15" s="27">
        <v>0</v>
      </c>
      <c r="AJ15" s="27">
        <v>0</v>
      </c>
      <c r="AK15" s="27">
        <v>4.2</v>
      </c>
      <c r="AL15" s="27">
        <v>4.0999999999999996</v>
      </c>
      <c r="AM15" s="27">
        <v>7.6</v>
      </c>
      <c r="AN15" s="27">
        <v>4.5</v>
      </c>
      <c r="AO15" s="27">
        <v>1.7</v>
      </c>
      <c r="AP15" s="27">
        <v>4.7</v>
      </c>
      <c r="AQ15" s="27">
        <v>4.3</v>
      </c>
      <c r="AR15" s="27">
        <v>4.2</v>
      </c>
      <c r="AS15" s="27">
        <v>3.6</v>
      </c>
      <c r="AT15" s="27">
        <v>2.6</v>
      </c>
      <c r="AU15" s="27">
        <v>5.7</v>
      </c>
      <c r="AV15" s="27">
        <v>3.5</v>
      </c>
      <c r="AW15" s="27">
        <v>2.4</v>
      </c>
      <c r="AX15" s="27">
        <v>14.2</v>
      </c>
      <c r="AY15" s="27">
        <v>0</v>
      </c>
      <c r="AZ15" s="27">
        <v>4.8</v>
      </c>
      <c r="BA15" s="27">
        <v>5.4</v>
      </c>
      <c r="BB15" s="27">
        <v>4.2</v>
      </c>
      <c r="BC15" s="27">
        <v>1</v>
      </c>
      <c r="BD15" s="27">
        <v>0.27</v>
      </c>
      <c r="BE15" s="27">
        <v>0.12</v>
      </c>
      <c r="BF15" s="27">
        <v>7.0000000000000007E-2</v>
      </c>
      <c r="BG15" s="27">
        <v>0.15</v>
      </c>
      <c r="BH15" s="27">
        <v>0.17</v>
      </c>
      <c r="BI15" s="27">
        <v>0.79</v>
      </c>
      <c r="BJ15" s="27">
        <v>0</v>
      </c>
      <c r="BK15" s="27">
        <v>2.21</v>
      </c>
      <c r="BL15" s="27">
        <v>0</v>
      </c>
      <c r="BM15" s="27">
        <v>0.68</v>
      </c>
      <c r="BN15" s="27">
        <v>0</v>
      </c>
      <c r="BO15" s="27">
        <v>0</v>
      </c>
      <c r="BP15" s="27">
        <v>0</v>
      </c>
      <c r="BQ15" s="27">
        <v>0.15</v>
      </c>
      <c r="BR15" s="27">
        <v>0.23</v>
      </c>
      <c r="BS15" s="27">
        <v>1.8</v>
      </c>
      <c r="BT15" s="27">
        <v>0</v>
      </c>
      <c r="BU15" s="27">
        <v>0</v>
      </c>
      <c r="BV15" s="27">
        <v>0.09</v>
      </c>
      <c r="BW15" s="27">
        <v>0.01</v>
      </c>
      <c r="BX15" s="27">
        <v>0</v>
      </c>
      <c r="BY15" s="27">
        <v>0</v>
      </c>
      <c r="BZ15" s="27">
        <v>0</v>
      </c>
      <c r="CA15" s="27">
        <v>0</v>
      </c>
      <c r="CB15" s="27">
        <v>2.5</v>
      </c>
      <c r="CE15" s="27">
        <v>45</v>
      </c>
      <c r="CG15" s="27">
        <v>0</v>
      </c>
      <c r="CH15" s="27">
        <v>0</v>
      </c>
      <c r="CI15" s="27">
        <v>0</v>
      </c>
      <c r="CJ15" s="27">
        <v>0</v>
      </c>
      <c r="CK15" s="27">
        <v>0</v>
      </c>
      <c r="CL15" s="27">
        <v>0</v>
      </c>
      <c r="CM15" s="27">
        <v>0</v>
      </c>
      <c r="CN15" s="27">
        <v>0</v>
      </c>
      <c r="CO15" s="27">
        <v>0</v>
      </c>
      <c r="CP15" s="27">
        <v>0</v>
      </c>
      <c r="CQ15" s="27">
        <v>0</v>
      </c>
    </row>
    <row r="16" spans="1:95" s="25" customFormat="1" ht="15" x14ac:dyDescent="0.25">
      <c r="A16" s="25" t="str">
        <f>"4/13"</f>
        <v>4/13</v>
      </c>
      <c r="B16" s="25" t="s">
        <v>96</v>
      </c>
      <c r="C16" s="26" t="str">
        <f>"10,0"</f>
        <v>10,0</v>
      </c>
      <c r="D16" s="26">
        <v>2.63</v>
      </c>
      <c r="E16" s="26">
        <v>2.63</v>
      </c>
      <c r="F16" s="26">
        <v>2.66</v>
      </c>
      <c r="G16" s="26">
        <v>0</v>
      </c>
      <c r="H16" s="26">
        <v>0</v>
      </c>
      <c r="I16" s="26">
        <v>35.06</v>
      </c>
      <c r="J16" s="25">
        <v>1.53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0.2</v>
      </c>
      <c r="T16" s="25">
        <v>0.43</v>
      </c>
      <c r="U16" s="25">
        <v>110</v>
      </c>
      <c r="V16" s="25">
        <v>10</v>
      </c>
      <c r="W16" s="25">
        <v>100</v>
      </c>
      <c r="X16" s="25">
        <v>5.5</v>
      </c>
      <c r="Y16" s="25">
        <v>60</v>
      </c>
      <c r="Z16" s="25">
        <v>7.0000000000000007E-2</v>
      </c>
      <c r="AA16" s="25">
        <v>21</v>
      </c>
      <c r="AB16" s="25">
        <v>17</v>
      </c>
      <c r="AC16" s="25">
        <v>23.8</v>
      </c>
      <c r="AD16" s="25">
        <v>0.04</v>
      </c>
      <c r="AE16" s="25">
        <v>0</v>
      </c>
      <c r="AF16" s="25">
        <v>0.04</v>
      </c>
      <c r="AG16" s="25">
        <v>0.02</v>
      </c>
      <c r="AH16" s="25">
        <v>0.68</v>
      </c>
      <c r="AI16" s="25">
        <v>7.0000000000000007E-2</v>
      </c>
      <c r="AJ16" s="25">
        <v>0</v>
      </c>
      <c r="AK16" s="25">
        <v>157</v>
      </c>
      <c r="AL16" s="25">
        <v>117</v>
      </c>
      <c r="AM16" s="25">
        <v>230</v>
      </c>
      <c r="AN16" s="25">
        <v>158</v>
      </c>
      <c r="AO16" s="25">
        <v>56</v>
      </c>
      <c r="AP16" s="25">
        <v>95</v>
      </c>
      <c r="AQ16" s="25">
        <v>70</v>
      </c>
      <c r="AR16" s="25">
        <v>134</v>
      </c>
      <c r="AS16" s="25">
        <v>76</v>
      </c>
      <c r="AT16" s="25">
        <v>87</v>
      </c>
      <c r="AU16" s="25">
        <v>156</v>
      </c>
      <c r="AV16" s="25">
        <v>70</v>
      </c>
      <c r="AW16" s="25">
        <v>51</v>
      </c>
      <c r="AX16" s="25">
        <v>517</v>
      </c>
      <c r="AY16" s="25">
        <v>0</v>
      </c>
      <c r="AZ16" s="25">
        <v>273</v>
      </c>
      <c r="BA16" s="25">
        <v>129</v>
      </c>
      <c r="BB16" s="25">
        <v>139</v>
      </c>
      <c r="BC16" s="25">
        <v>21.5</v>
      </c>
      <c r="BD16" s="25">
        <v>0</v>
      </c>
      <c r="BE16" s="25">
        <v>0.01</v>
      </c>
      <c r="BF16" s="25">
        <v>0.04</v>
      </c>
      <c r="BG16" s="25">
        <v>0.11</v>
      </c>
      <c r="BH16" s="25">
        <v>0.13</v>
      </c>
      <c r="BI16" s="25">
        <v>0.33</v>
      </c>
      <c r="BJ16" s="25">
        <v>0.04</v>
      </c>
      <c r="BK16" s="25">
        <v>0.7</v>
      </c>
      <c r="BL16" s="25">
        <v>0.01</v>
      </c>
      <c r="BM16" s="25">
        <v>0.16</v>
      </c>
      <c r="BN16" s="25">
        <v>0.01</v>
      </c>
      <c r="BO16" s="25">
        <v>0</v>
      </c>
      <c r="BP16" s="25">
        <v>0</v>
      </c>
      <c r="BQ16" s="25">
        <v>0.05</v>
      </c>
      <c r="BR16" s="25">
        <v>7.0000000000000007E-2</v>
      </c>
      <c r="BS16" s="25">
        <v>0.52</v>
      </c>
      <c r="BT16" s="25">
        <v>0</v>
      </c>
      <c r="BU16" s="25">
        <v>0</v>
      </c>
      <c r="BV16" s="25">
        <v>7.0000000000000007E-2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4.08</v>
      </c>
      <c r="CE16" s="25">
        <v>23.83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95" s="29" customFormat="1" ht="14.25" x14ac:dyDescent="0.2">
      <c r="B17" s="29" t="s">
        <v>97</v>
      </c>
      <c r="C17" s="30"/>
      <c r="D17" s="30">
        <v>31.93</v>
      </c>
      <c r="E17" s="30">
        <v>28.54</v>
      </c>
      <c r="F17" s="30">
        <v>26.93</v>
      </c>
      <c r="G17" s="30">
        <v>2.44</v>
      </c>
      <c r="H17" s="30">
        <v>57.19</v>
      </c>
      <c r="I17" s="30">
        <v>597.97</v>
      </c>
      <c r="J17" s="29">
        <v>15.35</v>
      </c>
      <c r="K17" s="29">
        <v>1.2</v>
      </c>
      <c r="L17" s="29">
        <v>0</v>
      </c>
      <c r="M17" s="29">
        <v>0</v>
      </c>
      <c r="N17" s="29">
        <v>35.380000000000003</v>
      </c>
      <c r="O17" s="29">
        <v>20.38</v>
      </c>
      <c r="P17" s="29">
        <v>1.43</v>
      </c>
      <c r="Q17" s="29">
        <v>0</v>
      </c>
      <c r="R17" s="29">
        <v>0</v>
      </c>
      <c r="S17" s="29">
        <v>2.33</v>
      </c>
      <c r="T17" s="29">
        <v>3.73</v>
      </c>
      <c r="U17" s="29">
        <v>326.27999999999997</v>
      </c>
      <c r="V17" s="29">
        <v>294.8</v>
      </c>
      <c r="W17" s="29">
        <v>386.06</v>
      </c>
      <c r="X17" s="29">
        <v>53.91</v>
      </c>
      <c r="Y17" s="29">
        <v>410.23</v>
      </c>
      <c r="Z17" s="29">
        <v>1.56</v>
      </c>
      <c r="AA17" s="29">
        <v>153.47999999999999</v>
      </c>
      <c r="AB17" s="29">
        <v>95.56</v>
      </c>
      <c r="AC17" s="29">
        <v>174.6</v>
      </c>
      <c r="AD17" s="29">
        <v>1.83</v>
      </c>
      <c r="AE17" s="29">
        <v>0.12</v>
      </c>
      <c r="AF17" s="29">
        <v>0.49</v>
      </c>
      <c r="AG17" s="29">
        <v>1.17</v>
      </c>
      <c r="AH17" s="29">
        <v>7.88</v>
      </c>
      <c r="AI17" s="29">
        <v>1.4</v>
      </c>
      <c r="AJ17" s="29">
        <v>0</v>
      </c>
      <c r="AK17" s="29">
        <v>161.19999999999999</v>
      </c>
      <c r="AL17" s="29">
        <v>121.1</v>
      </c>
      <c r="AM17" s="29">
        <v>662.28</v>
      </c>
      <c r="AN17" s="29">
        <v>408.08</v>
      </c>
      <c r="AO17" s="29">
        <v>164.5</v>
      </c>
      <c r="AP17" s="29">
        <v>296.33</v>
      </c>
      <c r="AQ17" s="29">
        <v>142.31</v>
      </c>
      <c r="AR17" s="29">
        <v>417.06</v>
      </c>
      <c r="AS17" s="29">
        <v>277.06</v>
      </c>
      <c r="AT17" s="29">
        <v>338.88</v>
      </c>
      <c r="AU17" s="29">
        <v>463.25</v>
      </c>
      <c r="AV17" s="29">
        <v>195.94</v>
      </c>
      <c r="AW17" s="29">
        <v>222.92</v>
      </c>
      <c r="AX17" s="29">
        <v>1944.36</v>
      </c>
      <c r="AY17" s="29">
        <v>0.8</v>
      </c>
      <c r="AZ17" s="29">
        <v>779.8</v>
      </c>
      <c r="BA17" s="29">
        <v>419.29</v>
      </c>
      <c r="BB17" s="29">
        <v>331.28</v>
      </c>
      <c r="BC17" s="29">
        <v>126.13</v>
      </c>
      <c r="BD17" s="29">
        <v>0.27</v>
      </c>
      <c r="BE17" s="29">
        <v>0.13</v>
      </c>
      <c r="BF17" s="29">
        <v>0.11</v>
      </c>
      <c r="BG17" s="29">
        <v>0.26</v>
      </c>
      <c r="BH17" s="29">
        <v>0.3</v>
      </c>
      <c r="BI17" s="29">
        <v>1.1399999999999999</v>
      </c>
      <c r="BJ17" s="29">
        <v>0.04</v>
      </c>
      <c r="BK17" s="29">
        <v>3.09</v>
      </c>
      <c r="BL17" s="29">
        <v>0.01</v>
      </c>
      <c r="BM17" s="29">
        <v>0.94</v>
      </c>
      <c r="BN17" s="29">
        <v>0.02</v>
      </c>
      <c r="BO17" s="29">
        <v>0.01</v>
      </c>
      <c r="BP17" s="29">
        <v>0</v>
      </c>
      <c r="BQ17" s="29">
        <v>0.2</v>
      </c>
      <c r="BR17" s="29">
        <v>0.3</v>
      </c>
      <c r="BS17" s="29">
        <v>3.5</v>
      </c>
      <c r="BT17" s="29">
        <v>0</v>
      </c>
      <c r="BU17" s="29">
        <v>0</v>
      </c>
      <c r="BV17" s="29">
        <v>1.31</v>
      </c>
      <c r="BW17" s="29">
        <v>0.03</v>
      </c>
      <c r="BX17" s="29">
        <v>0.02</v>
      </c>
      <c r="BY17" s="29">
        <v>0</v>
      </c>
      <c r="BZ17" s="29">
        <v>0</v>
      </c>
      <c r="CA17" s="29">
        <v>0</v>
      </c>
      <c r="CB17" s="29">
        <v>332.15</v>
      </c>
      <c r="CD17" s="29">
        <f>$I$17/$I$37*100</f>
        <v>33.220555555555556</v>
      </c>
      <c r="CE17" s="29">
        <v>169.4</v>
      </c>
      <c r="CG17" s="29">
        <v>0</v>
      </c>
      <c r="CH17" s="29">
        <v>0</v>
      </c>
      <c r="CI17" s="29">
        <v>0</v>
      </c>
      <c r="CJ17" s="29">
        <v>0</v>
      </c>
      <c r="CK17" s="29">
        <v>0</v>
      </c>
      <c r="CL17" s="29">
        <v>0</v>
      </c>
      <c r="CM17" s="29">
        <v>0</v>
      </c>
      <c r="CN17" s="29">
        <v>0</v>
      </c>
      <c r="CO17" s="29">
        <v>0</v>
      </c>
      <c r="CP17" s="29">
        <v>19.510000000000002</v>
      </c>
      <c r="CQ17" s="29">
        <v>0.75</v>
      </c>
    </row>
    <row r="18" spans="1:95" s="5" customFormat="1" ht="15" x14ac:dyDescent="0.25">
      <c r="B18" s="24" t="s">
        <v>98</v>
      </c>
      <c r="C18" s="11"/>
      <c r="D18" s="11"/>
      <c r="E18" s="11"/>
      <c r="F18" s="11"/>
      <c r="G18" s="11"/>
      <c r="H18" s="11"/>
      <c r="I18" s="11"/>
    </row>
    <row r="19" spans="1:95" s="27" customFormat="1" ht="15" x14ac:dyDescent="0.25">
      <c r="A19" s="27" t="str">
        <f>"-"</f>
        <v>-</v>
      </c>
      <c r="B19" s="27" t="s">
        <v>99</v>
      </c>
      <c r="C19" s="28" t="str">
        <f>"200,0"</f>
        <v>200,0</v>
      </c>
      <c r="D19" s="28">
        <v>1</v>
      </c>
      <c r="E19" s="28">
        <v>0</v>
      </c>
      <c r="F19" s="28">
        <v>0.2</v>
      </c>
      <c r="G19" s="28">
        <v>0</v>
      </c>
      <c r="H19" s="28">
        <v>20.6</v>
      </c>
      <c r="I19" s="28">
        <v>86.47999999999999</v>
      </c>
      <c r="J19" s="27">
        <v>0</v>
      </c>
      <c r="K19" s="27">
        <v>0</v>
      </c>
      <c r="L19" s="27">
        <v>0</v>
      </c>
      <c r="M19" s="27">
        <v>0</v>
      </c>
      <c r="N19" s="27">
        <v>19.8</v>
      </c>
      <c r="O19" s="27">
        <v>0.4</v>
      </c>
      <c r="P19" s="27">
        <v>0.4</v>
      </c>
      <c r="Q19" s="27">
        <v>0</v>
      </c>
      <c r="R19" s="27">
        <v>0</v>
      </c>
      <c r="S19" s="27">
        <v>1</v>
      </c>
      <c r="T19" s="27">
        <v>0.6</v>
      </c>
      <c r="U19" s="27">
        <v>12</v>
      </c>
      <c r="V19" s="27">
        <v>240</v>
      </c>
      <c r="W19" s="27">
        <v>14</v>
      </c>
      <c r="X19" s="27">
        <v>8</v>
      </c>
      <c r="Y19" s="27">
        <v>14</v>
      </c>
      <c r="Z19" s="27">
        <v>2.8</v>
      </c>
      <c r="AA19" s="27">
        <v>0</v>
      </c>
      <c r="AB19" s="27">
        <v>0</v>
      </c>
      <c r="AC19" s="27">
        <v>0</v>
      </c>
      <c r="AD19" s="27">
        <v>0.2</v>
      </c>
      <c r="AE19" s="27">
        <v>0.02</v>
      </c>
      <c r="AF19" s="27">
        <v>0.02</v>
      </c>
      <c r="AG19" s="27">
        <v>0.2</v>
      </c>
      <c r="AH19" s="27">
        <v>0.4</v>
      </c>
      <c r="AI19" s="27">
        <v>4</v>
      </c>
      <c r="AJ19" s="27">
        <v>0.4</v>
      </c>
      <c r="AK19" s="27">
        <v>0</v>
      </c>
      <c r="AL19" s="27">
        <v>0</v>
      </c>
      <c r="AM19" s="27">
        <v>28</v>
      </c>
      <c r="AN19" s="27">
        <v>28</v>
      </c>
      <c r="AO19" s="27">
        <v>4</v>
      </c>
      <c r="AP19" s="27">
        <v>16</v>
      </c>
      <c r="AQ19" s="27">
        <v>4</v>
      </c>
      <c r="AR19" s="27">
        <v>14</v>
      </c>
      <c r="AS19" s="27">
        <v>26</v>
      </c>
      <c r="AT19" s="27">
        <v>16</v>
      </c>
      <c r="AU19" s="27">
        <v>116</v>
      </c>
      <c r="AV19" s="27">
        <v>10</v>
      </c>
      <c r="AW19" s="27">
        <v>22</v>
      </c>
      <c r="AX19" s="27">
        <v>64</v>
      </c>
      <c r="AY19" s="27">
        <v>0</v>
      </c>
      <c r="AZ19" s="27">
        <v>20</v>
      </c>
      <c r="BA19" s="27">
        <v>24</v>
      </c>
      <c r="BB19" s="27">
        <v>10</v>
      </c>
      <c r="BC19" s="27">
        <v>8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P19" s="27">
        <v>0</v>
      </c>
      <c r="BQ19" s="27">
        <v>0</v>
      </c>
      <c r="BR19" s="27">
        <v>0</v>
      </c>
      <c r="BS19" s="27">
        <v>0</v>
      </c>
      <c r="BT19" s="27">
        <v>0</v>
      </c>
      <c r="BU19" s="27">
        <v>0</v>
      </c>
      <c r="BV19" s="27">
        <v>0</v>
      </c>
      <c r="BW19" s="27">
        <v>0</v>
      </c>
      <c r="BX19" s="27">
        <v>0</v>
      </c>
      <c r="BY19" s="27">
        <v>0</v>
      </c>
      <c r="BZ19" s="27">
        <v>0</v>
      </c>
      <c r="CA19" s="27">
        <v>0</v>
      </c>
      <c r="CB19" s="27">
        <v>176.2</v>
      </c>
      <c r="CE19" s="27">
        <v>0</v>
      </c>
      <c r="CG19" s="27">
        <v>0</v>
      </c>
      <c r="CH19" s="27">
        <v>0</v>
      </c>
      <c r="CI19" s="27">
        <v>0</v>
      </c>
      <c r="CJ19" s="27">
        <v>0</v>
      </c>
      <c r="CK19" s="27">
        <v>0</v>
      </c>
      <c r="CL19" s="27">
        <v>0</v>
      </c>
      <c r="CM19" s="27">
        <v>0</v>
      </c>
      <c r="CN19" s="27">
        <v>0</v>
      </c>
      <c r="CO19" s="27">
        <v>0</v>
      </c>
      <c r="CP19" s="27">
        <v>0</v>
      </c>
      <c r="CQ19" s="27">
        <v>0</v>
      </c>
    </row>
    <row r="20" spans="1:95" s="25" customFormat="1" ht="15" x14ac:dyDescent="0.25">
      <c r="A20" s="25" t="str">
        <f>"-"</f>
        <v>-</v>
      </c>
      <c r="B20" s="25" t="s">
        <v>100</v>
      </c>
      <c r="C20" s="26" t="str">
        <f>"10,0"</f>
        <v>10,0</v>
      </c>
      <c r="D20" s="26">
        <v>0.75</v>
      </c>
      <c r="E20" s="26">
        <v>0.75</v>
      </c>
      <c r="F20" s="26">
        <v>0.98</v>
      </c>
      <c r="G20" s="26">
        <v>0</v>
      </c>
      <c r="H20" s="26">
        <v>7.67</v>
      </c>
      <c r="I20" s="26">
        <v>42.226000000000006</v>
      </c>
      <c r="J20" s="25">
        <v>0.21</v>
      </c>
      <c r="K20" s="25">
        <v>0</v>
      </c>
      <c r="L20" s="25">
        <v>0.21</v>
      </c>
      <c r="M20" s="25">
        <v>0</v>
      </c>
      <c r="N20" s="25">
        <v>2.36</v>
      </c>
      <c r="O20" s="25">
        <v>5.08</v>
      </c>
      <c r="P20" s="25">
        <v>0.23</v>
      </c>
      <c r="Q20" s="25">
        <v>0</v>
      </c>
      <c r="R20" s="25">
        <v>0</v>
      </c>
      <c r="S20" s="25">
        <v>0.05</v>
      </c>
      <c r="T20" s="25">
        <v>0.1</v>
      </c>
      <c r="U20" s="25">
        <v>33</v>
      </c>
      <c r="V20" s="25">
        <v>11</v>
      </c>
      <c r="W20" s="25">
        <v>2.9</v>
      </c>
      <c r="X20" s="25">
        <v>2</v>
      </c>
      <c r="Y20" s="25">
        <v>9</v>
      </c>
      <c r="Z20" s="25">
        <v>0.21</v>
      </c>
      <c r="AA20" s="25">
        <v>1</v>
      </c>
      <c r="AB20" s="25">
        <v>0.8</v>
      </c>
      <c r="AC20" s="25">
        <v>1.1000000000000001</v>
      </c>
      <c r="AD20" s="25">
        <v>0.35</v>
      </c>
      <c r="AE20" s="25">
        <v>0.01</v>
      </c>
      <c r="AF20" s="25">
        <v>0.01</v>
      </c>
      <c r="AG20" s="25">
        <v>7.0000000000000007E-2</v>
      </c>
      <c r="AH20" s="25">
        <v>0.19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0.45</v>
      </c>
      <c r="CE20" s="25">
        <v>1.1299999999999999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</row>
    <row r="21" spans="1:95" s="29" customFormat="1" ht="14.25" x14ac:dyDescent="0.2">
      <c r="B21" s="29" t="s">
        <v>101</v>
      </c>
      <c r="C21" s="30"/>
      <c r="D21" s="30">
        <v>1.75</v>
      </c>
      <c r="E21" s="30">
        <v>0.75</v>
      </c>
      <c r="F21" s="30">
        <v>1.18</v>
      </c>
      <c r="G21" s="30">
        <v>0</v>
      </c>
      <c r="H21" s="30">
        <v>28.27</v>
      </c>
      <c r="I21" s="30">
        <v>128.71</v>
      </c>
      <c r="J21" s="29">
        <v>0.21</v>
      </c>
      <c r="K21" s="29">
        <v>0</v>
      </c>
      <c r="L21" s="29">
        <v>0.21</v>
      </c>
      <c r="M21" s="29">
        <v>0</v>
      </c>
      <c r="N21" s="29">
        <v>22.16</v>
      </c>
      <c r="O21" s="29">
        <v>5.48</v>
      </c>
      <c r="P21" s="29">
        <v>0.63</v>
      </c>
      <c r="Q21" s="29">
        <v>0</v>
      </c>
      <c r="R21" s="29">
        <v>0</v>
      </c>
      <c r="S21" s="29">
        <v>1.05</v>
      </c>
      <c r="T21" s="29">
        <v>0.7</v>
      </c>
      <c r="U21" s="29">
        <v>45</v>
      </c>
      <c r="V21" s="29">
        <v>251</v>
      </c>
      <c r="W21" s="29">
        <v>16.899999999999999</v>
      </c>
      <c r="X21" s="29">
        <v>10</v>
      </c>
      <c r="Y21" s="29">
        <v>23</v>
      </c>
      <c r="Z21" s="29">
        <v>3.01</v>
      </c>
      <c r="AA21" s="29">
        <v>1</v>
      </c>
      <c r="AB21" s="29">
        <v>0.8</v>
      </c>
      <c r="AC21" s="29">
        <v>1.1000000000000001</v>
      </c>
      <c r="AD21" s="29">
        <v>0.55000000000000004</v>
      </c>
      <c r="AE21" s="29">
        <v>0.03</v>
      </c>
      <c r="AF21" s="29">
        <v>0.03</v>
      </c>
      <c r="AG21" s="29">
        <v>0.27</v>
      </c>
      <c r="AH21" s="29">
        <v>0.59</v>
      </c>
      <c r="AI21" s="29">
        <v>4</v>
      </c>
      <c r="AJ21" s="29">
        <v>0.4</v>
      </c>
      <c r="AK21" s="29">
        <v>0</v>
      </c>
      <c r="AL21" s="29">
        <v>0</v>
      </c>
      <c r="AM21" s="29">
        <v>28</v>
      </c>
      <c r="AN21" s="29">
        <v>28</v>
      </c>
      <c r="AO21" s="29">
        <v>4</v>
      </c>
      <c r="AP21" s="29">
        <v>16</v>
      </c>
      <c r="AQ21" s="29">
        <v>4</v>
      </c>
      <c r="AR21" s="29">
        <v>14</v>
      </c>
      <c r="AS21" s="29">
        <v>26</v>
      </c>
      <c r="AT21" s="29">
        <v>16</v>
      </c>
      <c r="AU21" s="29">
        <v>116</v>
      </c>
      <c r="AV21" s="29">
        <v>10</v>
      </c>
      <c r="AW21" s="29">
        <v>22</v>
      </c>
      <c r="AX21" s="29">
        <v>64</v>
      </c>
      <c r="AY21" s="29">
        <v>0</v>
      </c>
      <c r="AZ21" s="29">
        <v>20</v>
      </c>
      <c r="BA21" s="29">
        <v>24</v>
      </c>
      <c r="BB21" s="29">
        <v>10</v>
      </c>
      <c r="BC21" s="29">
        <v>8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0</v>
      </c>
      <c r="BJ21" s="29">
        <v>0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0</v>
      </c>
      <c r="BZ21" s="29">
        <v>0</v>
      </c>
      <c r="CA21" s="29">
        <v>0</v>
      </c>
      <c r="CB21" s="29">
        <v>176.65</v>
      </c>
      <c r="CD21" s="29">
        <f>$I$21/$I$37*100</f>
        <v>7.150555555555556</v>
      </c>
      <c r="CE21" s="29">
        <v>1.1299999999999999</v>
      </c>
      <c r="CG21" s="29">
        <v>0</v>
      </c>
      <c r="CH21" s="29">
        <v>0</v>
      </c>
      <c r="CI21" s="29">
        <v>0</v>
      </c>
      <c r="CJ21" s="29">
        <v>0</v>
      </c>
      <c r="CK21" s="29">
        <v>0</v>
      </c>
      <c r="CL21" s="29">
        <v>0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</row>
    <row r="22" spans="1:95" s="5" customFormat="1" ht="15" x14ac:dyDescent="0.25">
      <c r="B22" s="24" t="s">
        <v>102</v>
      </c>
      <c r="C22" s="11"/>
      <c r="D22" s="11"/>
      <c r="E22" s="11"/>
      <c r="F22" s="11"/>
      <c r="G22" s="11"/>
      <c r="H22" s="11"/>
      <c r="I22" s="11"/>
    </row>
    <row r="23" spans="1:95" s="27" customFormat="1" ht="15" x14ac:dyDescent="0.25">
      <c r="A23" s="27" t="str">
        <f>"21/1"</f>
        <v>21/1</v>
      </c>
      <c r="B23" s="27" t="s">
        <v>103</v>
      </c>
      <c r="C23" s="28" t="str">
        <f>"60,0"</f>
        <v>60,0</v>
      </c>
      <c r="D23" s="28">
        <v>0.53</v>
      </c>
      <c r="E23" s="28">
        <v>0</v>
      </c>
      <c r="F23" s="28">
        <v>3.61</v>
      </c>
      <c r="G23" s="28">
        <v>3.61</v>
      </c>
      <c r="H23" s="28">
        <v>2.4</v>
      </c>
      <c r="I23" s="28">
        <v>43.288677600000007</v>
      </c>
      <c r="J23" s="27">
        <v>0.45</v>
      </c>
      <c r="K23" s="27">
        <v>2.34</v>
      </c>
      <c r="L23" s="27">
        <v>0.45</v>
      </c>
      <c r="M23" s="27">
        <v>0</v>
      </c>
      <c r="N23" s="27">
        <v>1.63</v>
      </c>
      <c r="O23" s="27">
        <v>0.11</v>
      </c>
      <c r="P23" s="27">
        <v>0.66</v>
      </c>
      <c r="Q23" s="27">
        <v>0</v>
      </c>
      <c r="R23" s="27">
        <v>0</v>
      </c>
      <c r="S23" s="27">
        <v>0.25</v>
      </c>
      <c r="T23" s="27">
        <v>0.63</v>
      </c>
      <c r="U23" s="27">
        <v>116.72</v>
      </c>
      <c r="V23" s="27">
        <v>119.14</v>
      </c>
      <c r="W23" s="27">
        <v>11.31</v>
      </c>
      <c r="X23" s="27">
        <v>9.4600000000000009</v>
      </c>
      <c r="Y23" s="27">
        <v>19.079999999999998</v>
      </c>
      <c r="Z23" s="27">
        <v>0.42</v>
      </c>
      <c r="AA23" s="27">
        <v>0</v>
      </c>
      <c r="AB23" s="27">
        <v>237.67</v>
      </c>
      <c r="AC23" s="27">
        <v>40.33</v>
      </c>
      <c r="AD23" s="27">
        <v>1.81</v>
      </c>
      <c r="AE23" s="27">
        <v>0.02</v>
      </c>
      <c r="AF23" s="27">
        <v>0.02</v>
      </c>
      <c r="AG23" s="27">
        <v>0.19</v>
      </c>
      <c r="AH23" s="27">
        <v>0.28000000000000003</v>
      </c>
      <c r="AI23" s="27">
        <v>9.67</v>
      </c>
      <c r="AJ23" s="27">
        <v>0</v>
      </c>
      <c r="AK23" s="27">
        <v>0</v>
      </c>
      <c r="AL23" s="27">
        <v>0</v>
      </c>
      <c r="AM23" s="27">
        <v>18.239999999999998</v>
      </c>
      <c r="AN23" s="27">
        <v>18.239999999999998</v>
      </c>
      <c r="AO23" s="27">
        <v>3.59</v>
      </c>
      <c r="AP23" s="27">
        <v>13.82</v>
      </c>
      <c r="AQ23" s="27">
        <v>3.59</v>
      </c>
      <c r="AR23" s="27">
        <v>11.61</v>
      </c>
      <c r="AS23" s="27">
        <v>14.65</v>
      </c>
      <c r="AT23" s="27">
        <v>18.79</v>
      </c>
      <c r="AU23" s="27">
        <v>52.78</v>
      </c>
      <c r="AV23" s="27">
        <v>7.19</v>
      </c>
      <c r="AW23" s="27">
        <v>13.27</v>
      </c>
      <c r="AX23" s="27">
        <v>180.74</v>
      </c>
      <c r="AY23" s="27">
        <v>0</v>
      </c>
      <c r="AZ23" s="27">
        <v>9.9499999999999993</v>
      </c>
      <c r="BA23" s="27">
        <v>14.65</v>
      </c>
      <c r="BB23" s="27">
        <v>12.71</v>
      </c>
      <c r="BC23" s="27">
        <v>3.32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0.22</v>
      </c>
      <c r="BL23" s="27">
        <v>0</v>
      </c>
      <c r="BM23" s="27">
        <v>0.14000000000000001</v>
      </c>
      <c r="BN23" s="27">
        <v>0.01</v>
      </c>
      <c r="BO23" s="27">
        <v>0.02</v>
      </c>
      <c r="BP23" s="27">
        <v>0</v>
      </c>
      <c r="BQ23" s="27">
        <v>0</v>
      </c>
      <c r="BR23" s="27">
        <v>0</v>
      </c>
      <c r="BS23" s="27">
        <v>0.84</v>
      </c>
      <c r="BT23" s="27">
        <v>0</v>
      </c>
      <c r="BU23" s="27">
        <v>0</v>
      </c>
      <c r="BV23" s="27">
        <v>2.08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52.74</v>
      </c>
      <c r="CE23" s="27">
        <v>39.61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0.3</v>
      </c>
    </row>
    <row r="24" spans="1:95" s="27" customFormat="1" ht="15" x14ac:dyDescent="0.25">
      <c r="A24" s="27" t="str">
        <f>"2/2"</f>
        <v>2/2</v>
      </c>
      <c r="B24" s="27" t="s">
        <v>104</v>
      </c>
      <c r="C24" s="28" t="str">
        <f>"200,0"</f>
        <v>200,0</v>
      </c>
      <c r="D24" s="28">
        <v>1.7</v>
      </c>
      <c r="E24" s="28">
        <v>0.1</v>
      </c>
      <c r="F24" s="28">
        <v>4.2</v>
      </c>
      <c r="G24" s="28">
        <v>4.17</v>
      </c>
      <c r="H24" s="28">
        <v>10.17</v>
      </c>
      <c r="I24" s="28">
        <v>82.022981999999999</v>
      </c>
      <c r="J24" s="27">
        <v>1</v>
      </c>
      <c r="K24" s="27">
        <v>2.6</v>
      </c>
      <c r="L24" s="27">
        <v>0</v>
      </c>
      <c r="M24" s="27">
        <v>0</v>
      </c>
      <c r="N24" s="27">
        <v>4.4000000000000004</v>
      </c>
      <c r="O24" s="27">
        <v>4.03</v>
      </c>
      <c r="P24" s="27">
        <v>1.73</v>
      </c>
      <c r="Q24" s="27">
        <v>0</v>
      </c>
      <c r="R24" s="27">
        <v>0</v>
      </c>
      <c r="S24" s="27">
        <v>0.22</v>
      </c>
      <c r="T24" s="27">
        <v>1.63</v>
      </c>
      <c r="U24" s="27">
        <v>329.18</v>
      </c>
      <c r="V24" s="27">
        <v>271.56</v>
      </c>
      <c r="W24" s="27">
        <v>32.020000000000003</v>
      </c>
      <c r="X24" s="27">
        <v>16.89</v>
      </c>
      <c r="Y24" s="27">
        <v>37.72</v>
      </c>
      <c r="Z24" s="27">
        <v>0.74</v>
      </c>
      <c r="AA24" s="27">
        <v>3.6</v>
      </c>
      <c r="AB24" s="27">
        <v>780.16</v>
      </c>
      <c r="AC24" s="27">
        <v>168.44</v>
      </c>
      <c r="AD24" s="27">
        <v>1.92</v>
      </c>
      <c r="AE24" s="27">
        <v>0.04</v>
      </c>
      <c r="AF24" s="27">
        <v>0.04</v>
      </c>
      <c r="AG24" s="27">
        <v>0.52</v>
      </c>
      <c r="AH24" s="27">
        <v>0.94</v>
      </c>
      <c r="AI24" s="27">
        <v>8.64</v>
      </c>
      <c r="AJ24" s="27">
        <v>0</v>
      </c>
      <c r="AK24" s="27">
        <v>0</v>
      </c>
      <c r="AL24" s="27">
        <v>0</v>
      </c>
      <c r="AM24" s="27">
        <v>66.37</v>
      </c>
      <c r="AN24" s="27">
        <v>61.63</v>
      </c>
      <c r="AO24" s="27">
        <v>16.79</v>
      </c>
      <c r="AP24" s="27">
        <v>43.49</v>
      </c>
      <c r="AQ24" s="27">
        <v>13.24</v>
      </c>
      <c r="AR24" s="27">
        <v>48.66</v>
      </c>
      <c r="AS24" s="27">
        <v>51.1</v>
      </c>
      <c r="AT24" s="27">
        <v>87.99</v>
      </c>
      <c r="AU24" s="27">
        <v>155.44</v>
      </c>
      <c r="AV24" s="27">
        <v>20.76</v>
      </c>
      <c r="AW24" s="27">
        <v>39.18</v>
      </c>
      <c r="AX24" s="27">
        <v>261.48</v>
      </c>
      <c r="AY24" s="27">
        <v>0</v>
      </c>
      <c r="AZ24" s="27">
        <v>54.48</v>
      </c>
      <c r="BA24" s="27">
        <v>48.92</v>
      </c>
      <c r="BB24" s="27">
        <v>40.31</v>
      </c>
      <c r="BC24" s="27">
        <v>17.64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0.24</v>
      </c>
      <c r="BL24" s="27">
        <v>0</v>
      </c>
      <c r="BM24" s="27">
        <v>0.15</v>
      </c>
      <c r="BN24" s="27">
        <v>0.01</v>
      </c>
      <c r="BO24" s="27">
        <v>0.02</v>
      </c>
      <c r="BP24" s="27">
        <v>0</v>
      </c>
      <c r="BQ24" s="27">
        <v>0</v>
      </c>
      <c r="BR24" s="27">
        <v>0</v>
      </c>
      <c r="BS24" s="27">
        <v>0.87</v>
      </c>
      <c r="BT24" s="27">
        <v>0</v>
      </c>
      <c r="BU24" s="27">
        <v>0</v>
      </c>
      <c r="BV24" s="27">
        <v>2.4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238.97</v>
      </c>
      <c r="CE24" s="27">
        <v>133.63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0.8</v>
      </c>
    </row>
    <row r="25" spans="1:95" s="27" customFormat="1" ht="15" x14ac:dyDescent="0.25">
      <c r="A25" s="27" t="str">
        <f>"13/8"</f>
        <v>13/8</v>
      </c>
      <c r="B25" s="27" t="s">
        <v>105</v>
      </c>
      <c r="C25" s="28" t="str">
        <f>"80,0"</f>
        <v>80,0</v>
      </c>
      <c r="D25" s="28">
        <v>10.7</v>
      </c>
      <c r="E25" s="28">
        <v>10.28</v>
      </c>
      <c r="F25" s="28">
        <v>10.16</v>
      </c>
      <c r="G25" s="28">
        <v>0.05</v>
      </c>
      <c r="H25" s="28">
        <v>2.95</v>
      </c>
      <c r="I25" s="28">
        <v>145.94149760000002</v>
      </c>
      <c r="J25" s="27">
        <v>6.47</v>
      </c>
      <c r="K25" s="27">
        <v>0.09</v>
      </c>
      <c r="L25" s="27">
        <v>0</v>
      </c>
      <c r="M25" s="27">
        <v>0</v>
      </c>
      <c r="N25" s="27">
        <v>0.09</v>
      </c>
      <c r="O25" s="27">
        <v>2.72</v>
      </c>
      <c r="P25" s="27">
        <v>0.14000000000000001</v>
      </c>
      <c r="Q25" s="27">
        <v>0</v>
      </c>
      <c r="R25" s="27">
        <v>0</v>
      </c>
      <c r="S25" s="27">
        <v>0</v>
      </c>
      <c r="T25" s="27">
        <v>1.06</v>
      </c>
      <c r="U25" s="27">
        <v>318.77</v>
      </c>
      <c r="V25" s="27">
        <v>115.64</v>
      </c>
      <c r="W25" s="27">
        <v>7.4</v>
      </c>
      <c r="X25" s="27">
        <v>10.8</v>
      </c>
      <c r="Y25" s="27">
        <v>85.31</v>
      </c>
      <c r="Z25" s="27">
        <v>1.39</v>
      </c>
      <c r="AA25" s="27">
        <v>13.6</v>
      </c>
      <c r="AB25" s="27">
        <v>10.199999999999999</v>
      </c>
      <c r="AC25" s="27">
        <v>18</v>
      </c>
      <c r="AD25" s="27">
        <v>0.36</v>
      </c>
      <c r="AE25" s="27">
        <v>0.02</v>
      </c>
      <c r="AF25" s="27">
        <v>0.05</v>
      </c>
      <c r="AG25" s="27">
        <v>2.1</v>
      </c>
      <c r="AH25" s="27">
        <v>5.42</v>
      </c>
      <c r="AI25" s="27">
        <v>0</v>
      </c>
      <c r="AJ25" s="27">
        <v>0</v>
      </c>
      <c r="AK25" s="27">
        <v>1.6</v>
      </c>
      <c r="AL25" s="27">
        <v>1.56</v>
      </c>
      <c r="AM25" s="27">
        <v>848.34</v>
      </c>
      <c r="AN25" s="27">
        <v>887.23</v>
      </c>
      <c r="AO25" s="27">
        <v>251.79</v>
      </c>
      <c r="AP25" s="27">
        <v>456.3</v>
      </c>
      <c r="AQ25" s="27">
        <v>121.21</v>
      </c>
      <c r="AR25" s="27">
        <v>458.88</v>
      </c>
      <c r="AS25" s="27">
        <v>612.62</v>
      </c>
      <c r="AT25" s="27">
        <v>591.20000000000005</v>
      </c>
      <c r="AU25" s="27">
        <v>991.45</v>
      </c>
      <c r="AV25" s="27">
        <v>400.36</v>
      </c>
      <c r="AW25" s="27">
        <v>530.78</v>
      </c>
      <c r="AX25" s="27">
        <v>1816.59</v>
      </c>
      <c r="AY25" s="27">
        <v>159.88</v>
      </c>
      <c r="AZ25" s="27">
        <v>416.33</v>
      </c>
      <c r="BA25" s="27">
        <v>451.07</v>
      </c>
      <c r="BB25" s="27">
        <v>373.85</v>
      </c>
      <c r="BC25" s="27">
        <v>150.77000000000001</v>
      </c>
      <c r="BD25" s="27">
        <v>0.1</v>
      </c>
      <c r="BE25" s="27">
        <v>0.05</v>
      </c>
      <c r="BF25" s="27">
        <v>0.03</v>
      </c>
      <c r="BG25" s="27">
        <v>0.06</v>
      </c>
      <c r="BH25" s="27">
        <v>7.0000000000000007E-2</v>
      </c>
      <c r="BI25" s="27">
        <v>0.3</v>
      </c>
      <c r="BJ25" s="27">
        <v>0</v>
      </c>
      <c r="BK25" s="27">
        <v>0.84</v>
      </c>
      <c r="BL25" s="27">
        <v>0</v>
      </c>
      <c r="BM25" s="27">
        <v>0.26</v>
      </c>
      <c r="BN25" s="27">
        <v>0</v>
      </c>
      <c r="BO25" s="27">
        <v>0</v>
      </c>
      <c r="BP25" s="27">
        <v>0</v>
      </c>
      <c r="BQ25" s="27">
        <v>0.06</v>
      </c>
      <c r="BR25" s="27">
        <v>0.09</v>
      </c>
      <c r="BS25" s="27">
        <v>0.69</v>
      </c>
      <c r="BT25" s="27">
        <v>0</v>
      </c>
      <c r="BU25" s="27">
        <v>0</v>
      </c>
      <c r="BV25" s="27">
        <v>0.05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91.15</v>
      </c>
      <c r="CE25" s="27">
        <v>15.3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0.4</v>
      </c>
    </row>
    <row r="26" spans="1:95" s="27" customFormat="1" ht="15" x14ac:dyDescent="0.25">
      <c r="A26" s="27" t="str">
        <f>"39/3"</f>
        <v>39/3</v>
      </c>
      <c r="B26" s="27" t="s">
        <v>106</v>
      </c>
      <c r="C26" s="28" t="str">
        <f>"130,0"</f>
        <v>130,0</v>
      </c>
      <c r="D26" s="28">
        <v>5.7</v>
      </c>
      <c r="E26" s="28">
        <v>0</v>
      </c>
      <c r="F26" s="28">
        <v>1.49</v>
      </c>
      <c r="G26" s="28">
        <v>1.49</v>
      </c>
      <c r="H26" s="28">
        <v>29.88</v>
      </c>
      <c r="I26" s="28">
        <v>148.12516289999999</v>
      </c>
      <c r="J26" s="27">
        <v>0.28000000000000003</v>
      </c>
      <c r="K26" s="27">
        <v>0</v>
      </c>
      <c r="L26" s="27">
        <v>0.28000000000000003</v>
      </c>
      <c r="M26" s="27">
        <v>0</v>
      </c>
      <c r="N26" s="27">
        <v>0.63</v>
      </c>
      <c r="O26" s="27">
        <v>24.29</v>
      </c>
      <c r="P26" s="27">
        <v>4.95</v>
      </c>
      <c r="Q26" s="27">
        <v>0</v>
      </c>
      <c r="R26" s="27">
        <v>0</v>
      </c>
      <c r="S26" s="27">
        <v>0</v>
      </c>
      <c r="T26" s="27">
        <v>1.43</v>
      </c>
      <c r="U26" s="27">
        <v>250.04</v>
      </c>
      <c r="V26" s="27">
        <v>173.67</v>
      </c>
      <c r="W26" s="27">
        <v>11.27</v>
      </c>
      <c r="X26" s="27">
        <v>87.82</v>
      </c>
      <c r="Y26" s="27">
        <v>128.35</v>
      </c>
      <c r="Z26" s="27">
        <v>3.02</v>
      </c>
      <c r="AA26" s="27">
        <v>0</v>
      </c>
      <c r="AB26" s="27">
        <v>4.1500000000000004</v>
      </c>
      <c r="AC26" s="27">
        <v>0.92</v>
      </c>
      <c r="AD26" s="27">
        <v>0.37</v>
      </c>
      <c r="AE26" s="27">
        <v>0.17</v>
      </c>
      <c r="AF26" s="27">
        <v>0.08</v>
      </c>
      <c r="AG26" s="27">
        <v>1.65</v>
      </c>
      <c r="AH26" s="27">
        <v>3.32</v>
      </c>
      <c r="AI26" s="27">
        <v>0</v>
      </c>
      <c r="AJ26" s="27">
        <v>0</v>
      </c>
      <c r="AK26" s="27">
        <v>0</v>
      </c>
      <c r="AL26" s="27">
        <v>0</v>
      </c>
      <c r="AM26" s="27">
        <v>336.94</v>
      </c>
      <c r="AN26" s="27">
        <v>239.7</v>
      </c>
      <c r="AO26" s="27">
        <v>144.72999999999999</v>
      </c>
      <c r="AP26" s="27">
        <v>180.91</v>
      </c>
      <c r="AQ26" s="27">
        <v>81.41</v>
      </c>
      <c r="AR26" s="27">
        <v>267.74</v>
      </c>
      <c r="AS26" s="27">
        <v>262.32</v>
      </c>
      <c r="AT26" s="27">
        <v>506.54</v>
      </c>
      <c r="AU26" s="27">
        <v>498.4</v>
      </c>
      <c r="AV26" s="27">
        <v>135.68</v>
      </c>
      <c r="AW26" s="27">
        <v>325.63</v>
      </c>
      <c r="AX26" s="27">
        <v>1022.13</v>
      </c>
      <c r="AY26" s="27">
        <v>0</v>
      </c>
      <c r="AZ26" s="27">
        <v>226.14</v>
      </c>
      <c r="BA26" s="27">
        <v>274.08</v>
      </c>
      <c r="BB26" s="27">
        <v>194.48</v>
      </c>
      <c r="BC26" s="27">
        <v>149.25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0.24</v>
      </c>
      <c r="BL26" s="27">
        <v>0</v>
      </c>
      <c r="BM26" s="27">
        <v>0.02</v>
      </c>
      <c r="BN26" s="27">
        <v>0</v>
      </c>
      <c r="BO26" s="27">
        <v>0</v>
      </c>
      <c r="BP26" s="27">
        <v>0</v>
      </c>
      <c r="BQ26" s="27">
        <v>0</v>
      </c>
      <c r="BR26" s="27">
        <v>0.01</v>
      </c>
      <c r="BS26" s="27">
        <v>0.48</v>
      </c>
      <c r="BT26" s="27">
        <v>0.01</v>
      </c>
      <c r="BU26" s="27">
        <v>0</v>
      </c>
      <c r="BV26" s="27">
        <v>0.47</v>
      </c>
      <c r="BW26" s="27">
        <v>0.05</v>
      </c>
      <c r="BX26" s="27">
        <v>0</v>
      </c>
      <c r="BY26" s="27">
        <v>0</v>
      </c>
      <c r="BZ26" s="27">
        <v>0</v>
      </c>
      <c r="CA26" s="27">
        <v>0</v>
      </c>
      <c r="CB26" s="27">
        <v>76.010000000000005</v>
      </c>
      <c r="CE26" s="27">
        <v>0.69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0</v>
      </c>
      <c r="CQ26" s="27">
        <v>0.65</v>
      </c>
    </row>
    <row r="27" spans="1:95" s="27" customFormat="1" ht="15" x14ac:dyDescent="0.25">
      <c r="A27" s="27" t="str">
        <f>"4/10"</f>
        <v>4/10</v>
      </c>
      <c r="B27" s="27" t="s">
        <v>107</v>
      </c>
      <c r="C27" s="28" t="str">
        <f>"200,0"</f>
        <v>200,0</v>
      </c>
      <c r="D27" s="28">
        <v>0.25</v>
      </c>
      <c r="E27" s="28">
        <v>0</v>
      </c>
      <c r="F27" s="28">
        <v>0.16</v>
      </c>
      <c r="G27" s="28">
        <v>0.16</v>
      </c>
      <c r="H27" s="28">
        <v>17.68</v>
      </c>
      <c r="I27" s="28">
        <v>69.121220000000008</v>
      </c>
      <c r="J27" s="27">
        <v>0.04</v>
      </c>
      <c r="K27" s="27">
        <v>0</v>
      </c>
      <c r="L27" s="27">
        <v>0</v>
      </c>
      <c r="M27" s="27">
        <v>0</v>
      </c>
      <c r="N27" s="27">
        <v>16.54</v>
      </c>
      <c r="O27" s="27">
        <v>0.3</v>
      </c>
      <c r="P27" s="27">
        <v>0.83</v>
      </c>
      <c r="Q27" s="27">
        <v>0</v>
      </c>
      <c r="R27" s="27">
        <v>0</v>
      </c>
      <c r="S27" s="27">
        <v>0.32</v>
      </c>
      <c r="T27" s="27">
        <v>0.36</v>
      </c>
      <c r="U27" s="27">
        <v>10.4</v>
      </c>
      <c r="V27" s="27">
        <v>110.39</v>
      </c>
      <c r="W27" s="27">
        <v>6.5</v>
      </c>
      <c r="X27" s="27">
        <v>3.42</v>
      </c>
      <c r="Y27" s="27">
        <v>4.09</v>
      </c>
      <c r="Z27" s="27">
        <v>0.88</v>
      </c>
      <c r="AA27" s="27">
        <v>0</v>
      </c>
      <c r="AB27" s="27">
        <v>10.8</v>
      </c>
      <c r="AC27" s="27">
        <v>2</v>
      </c>
      <c r="AD27" s="27">
        <v>0.08</v>
      </c>
      <c r="AE27" s="27">
        <v>0.01</v>
      </c>
      <c r="AF27" s="27">
        <v>0.01</v>
      </c>
      <c r="AG27" s="27">
        <v>0.1</v>
      </c>
      <c r="AH27" s="27">
        <v>0.16</v>
      </c>
      <c r="AI27" s="27">
        <v>1.6</v>
      </c>
      <c r="AJ27" s="27">
        <v>0</v>
      </c>
      <c r="AK27" s="27">
        <v>0</v>
      </c>
      <c r="AL27" s="27">
        <v>0</v>
      </c>
      <c r="AM27" s="27">
        <v>7.45</v>
      </c>
      <c r="AN27" s="27">
        <v>7.06</v>
      </c>
      <c r="AO27" s="27">
        <v>1.18</v>
      </c>
      <c r="AP27" s="27">
        <v>4.3099999999999996</v>
      </c>
      <c r="AQ27" s="27">
        <v>1.18</v>
      </c>
      <c r="AR27" s="27">
        <v>3.53</v>
      </c>
      <c r="AS27" s="27">
        <v>6.66</v>
      </c>
      <c r="AT27" s="27">
        <v>3.92</v>
      </c>
      <c r="AU27" s="27">
        <v>30.58</v>
      </c>
      <c r="AV27" s="27">
        <v>2.74</v>
      </c>
      <c r="AW27" s="27">
        <v>5.49</v>
      </c>
      <c r="AX27" s="27">
        <v>16.46</v>
      </c>
      <c r="AY27" s="27">
        <v>0</v>
      </c>
      <c r="AZ27" s="27">
        <v>5.0999999999999996</v>
      </c>
      <c r="BA27" s="27">
        <v>6.27</v>
      </c>
      <c r="BB27" s="27">
        <v>2.35</v>
      </c>
      <c r="BC27" s="27">
        <v>1.96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S27" s="27">
        <v>0</v>
      </c>
      <c r="BT27" s="27">
        <v>0</v>
      </c>
      <c r="BU27" s="27">
        <v>0</v>
      </c>
      <c r="BV27" s="27">
        <v>0</v>
      </c>
      <c r="BW27" s="27">
        <v>0</v>
      </c>
      <c r="BX27" s="27">
        <v>0</v>
      </c>
      <c r="BY27" s="27">
        <v>0</v>
      </c>
      <c r="BZ27" s="27">
        <v>0</v>
      </c>
      <c r="CA27" s="27">
        <v>0</v>
      </c>
      <c r="CB27" s="27">
        <v>245.48</v>
      </c>
      <c r="CE27" s="27">
        <v>1.8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10</v>
      </c>
      <c r="CQ27" s="27">
        <v>0</v>
      </c>
    </row>
    <row r="28" spans="1:95" s="27" customFormat="1" ht="15" x14ac:dyDescent="0.25">
      <c r="A28" s="27" t="str">
        <f>"-"</f>
        <v>-</v>
      </c>
      <c r="B28" s="27" t="s">
        <v>108</v>
      </c>
      <c r="C28" s="28" t="str">
        <f>"30,0"</f>
        <v>30,0</v>
      </c>
      <c r="D28" s="28">
        <v>1.98</v>
      </c>
      <c r="E28" s="28">
        <v>0</v>
      </c>
      <c r="F28" s="28">
        <v>0.2</v>
      </c>
      <c r="G28" s="28">
        <v>0.2</v>
      </c>
      <c r="H28" s="28">
        <v>14.07</v>
      </c>
      <c r="I28" s="28">
        <v>67.170299999999997</v>
      </c>
      <c r="J28" s="27">
        <v>0</v>
      </c>
      <c r="K28" s="27">
        <v>0</v>
      </c>
      <c r="L28" s="27">
        <v>0</v>
      </c>
      <c r="M28" s="27">
        <v>0</v>
      </c>
      <c r="N28" s="27">
        <v>0.33</v>
      </c>
      <c r="O28" s="27">
        <v>13.68</v>
      </c>
      <c r="P28" s="27">
        <v>0.06</v>
      </c>
      <c r="Q28" s="27">
        <v>0</v>
      </c>
      <c r="R28" s="27">
        <v>0</v>
      </c>
      <c r="S28" s="27">
        <v>0</v>
      </c>
      <c r="T28" s="27">
        <v>0.54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152.69</v>
      </c>
      <c r="AN28" s="27">
        <v>50.63</v>
      </c>
      <c r="AO28" s="27">
        <v>30.02</v>
      </c>
      <c r="AP28" s="27">
        <v>60.03</v>
      </c>
      <c r="AQ28" s="27">
        <v>22.71</v>
      </c>
      <c r="AR28" s="27">
        <v>108.58</v>
      </c>
      <c r="AS28" s="27">
        <v>67.34</v>
      </c>
      <c r="AT28" s="27">
        <v>93.96</v>
      </c>
      <c r="AU28" s="27">
        <v>77.52</v>
      </c>
      <c r="AV28" s="27">
        <v>40.72</v>
      </c>
      <c r="AW28" s="27">
        <v>72.040000000000006</v>
      </c>
      <c r="AX28" s="27">
        <v>602.39</v>
      </c>
      <c r="AY28" s="27">
        <v>0</v>
      </c>
      <c r="AZ28" s="27">
        <v>196.27</v>
      </c>
      <c r="BA28" s="27">
        <v>85.35</v>
      </c>
      <c r="BB28" s="27">
        <v>56.64</v>
      </c>
      <c r="BC28" s="27">
        <v>44.89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0.02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7">
        <v>0</v>
      </c>
      <c r="BS28" s="27">
        <v>0.02</v>
      </c>
      <c r="BT28" s="27">
        <v>0</v>
      </c>
      <c r="BU28" s="27">
        <v>0</v>
      </c>
      <c r="BV28" s="27">
        <v>0.08</v>
      </c>
      <c r="BW28" s="27">
        <v>0</v>
      </c>
      <c r="BX28" s="27">
        <v>0</v>
      </c>
      <c r="BY28" s="27">
        <v>0</v>
      </c>
      <c r="BZ28" s="27">
        <v>0</v>
      </c>
      <c r="CA28" s="27">
        <v>0</v>
      </c>
      <c r="CB28" s="27">
        <v>11.73</v>
      </c>
      <c r="CE28" s="27">
        <v>0</v>
      </c>
      <c r="CG28" s="27">
        <v>0</v>
      </c>
      <c r="CH28" s="27">
        <v>0</v>
      </c>
      <c r="CI28" s="27">
        <v>0</v>
      </c>
      <c r="CJ28" s="27">
        <v>0</v>
      </c>
      <c r="CK28" s="27">
        <v>0</v>
      </c>
      <c r="CL28" s="27">
        <v>0</v>
      </c>
      <c r="CM28" s="27">
        <v>0</v>
      </c>
      <c r="CN28" s="27">
        <v>0</v>
      </c>
      <c r="CO28" s="27">
        <v>0</v>
      </c>
      <c r="CP28" s="27">
        <v>0</v>
      </c>
      <c r="CQ28" s="27">
        <v>0</v>
      </c>
    </row>
    <row r="29" spans="1:95" s="25" customFormat="1" ht="15" x14ac:dyDescent="0.25">
      <c r="A29" s="25" t="str">
        <f>"-"</f>
        <v>-</v>
      </c>
      <c r="B29" s="25" t="s">
        <v>109</v>
      </c>
      <c r="C29" s="26" t="str">
        <f>"40,0"</f>
        <v>40,0</v>
      </c>
      <c r="D29" s="26">
        <v>2.64</v>
      </c>
      <c r="E29" s="26">
        <v>0</v>
      </c>
      <c r="F29" s="26">
        <v>0.48</v>
      </c>
      <c r="G29" s="26">
        <v>0.48</v>
      </c>
      <c r="H29" s="26">
        <v>16.68</v>
      </c>
      <c r="I29" s="26">
        <v>77.352000000000004</v>
      </c>
      <c r="J29" s="25">
        <v>0.08</v>
      </c>
      <c r="K29" s="25">
        <v>0</v>
      </c>
      <c r="L29" s="25">
        <v>0</v>
      </c>
      <c r="M29" s="25">
        <v>0</v>
      </c>
      <c r="N29" s="25">
        <v>0.48</v>
      </c>
      <c r="O29" s="25">
        <v>12.88</v>
      </c>
      <c r="P29" s="25">
        <v>3.32</v>
      </c>
      <c r="Q29" s="25">
        <v>0</v>
      </c>
      <c r="R29" s="25">
        <v>0</v>
      </c>
      <c r="S29" s="25">
        <v>0.4</v>
      </c>
      <c r="T29" s="25">
        <v>1</v>
      </c>
      <c r="U29" s="25">
        <v>244</v>
      </c>
      <c r="V29" s="25">
        <v>98</v>
      </c>
      <c r="W29" s="25">
        <v>14</v>
      </c>
      <c r="X29" s="25">
        <v>18.8</v>
      </c>
      <c r="Y29" s="25">
        <v>63.2</v>
      </c>
      <c r="Z29" s="25">
        <v>1.56</v>
      </c>
      <c r="AA29" s="25">
        <v>0</v>
      </c>
      <c r="AB29" s="25">
        <v>2</v>
      </c>
      <c r="AC29" s="25">
        <v>0.4</v>
      </c>
      <c r="AD29" s="25">
        <v>0.56000000000000005</v>
      </c>
      <c r="AE29" s="25">
        <v>7.0000000000000007E-2</v>
      </c>
      <c r="AF29" s="25">
        <v>0.03</v>
      </c>
      <c r="AG29" s="25">
        <v>0.28000000000000003</v>
      </c>
      <c r="AH29" s="25">
        <v>0.8</v>
      </c>
      <c r="AI29" s="25">
        <v>0</v>
      </c>
      <c r="AJ29" s="25">
        <v>0</v>
      </c>
      <c r="AK29" s="25">
        <v>0</v>
      </c>
      <c r="AL29" s="25">
        <v>0</v>
      </c>
      <c r="AM29" s="25">
        <v>170.8</v>
      </c>
      <c r="AN29" s="25">
        <v>89.2</v>
      </c>
      <c r="AO29" s="25">
        <v>37.200000000000003</v>
      </c>
      <c r="AP29" s="25">
        <v>79.2</v>
      </c>
      <c r="AQ29" s="25">
        <v>32</v>
      </c>
      <c r="AR29" s="25">
        <v>148.4</v>
      </c>
      <c r="AS29" s="25">
        <v>118.8</v>
      </c>
      <c r="AT29" s="25">
        <v>116.4</v>
      </c>
      <c r="AU29" s="25">
        <v>185.6</v>
      </c>
      <c r="AV29" s="25">
        <v>49.6</v>
      </c>
      <c r="AW29" s="25">
        <v>124</v>
      </c>
      <c r="AX29" s="25">
        <v>611.6</v>
      </c>
      <c r="AY29" s="25">
        <v>0</v>
      </c>
      <c r="AZ29" s="25">
        <v>210.4</v>
      </c>
      <c r="BA29" s="25">
        <v>116.4</v>
      </c>
      <c r="BB29" s="25">
        <v>72</v>
      </c>
      <c r="BC29" s="25">
        <v>52</v>
      </c>
      <c r="BD29" s="25">
        <v>0</v>
      </c>
      <c r="BE29" s="25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0.06</v>
      </c>
      <c r="BL29" s="25">
        <v>0</v>
      </c>
      <c r="BM29" s="25">
        <v>0</v>
      </c>
      <c r="BN29" s="25">
        <v>0.01</v>
      </c>
      <c r="BO29" s="25">
        <v>0</v>
      </c>
      <c r="BP29" s="25">
        <v>0</v>
      </c>
      <c r="BQ29" s="25">
        <v>0</v>
      </c>
      <c r="BR29" s="25">
        <v>0</v>
      </c>
      <c r="BS29" s="25">
        <v>0.04</v>
      </c>
      <c r="BT29" s="25">
        <v>0</v>
      </c>
      <c r="BU29" s="25">
        <v>0</v>
      </c>
      <c r="BV29" s="25">
        <v>0.19</v>
      </c>
      <c r="BW29" s="25">
        <v>0.03</v>
      </c>
      <c r="BX29" s="25">
        <v>0</v>
      </c>
      <c r="BY29" s="25">
        <v>0</v>
      </c>
      <c r="BZ29" s="25">
        <v>0</v>
      </c>
      <c r="CA29" s="25">
        <v>0</v>
      </c>
      <c r="CB29" s="25">
        <v>18.8</v>
      </c>
      <c r="CE29" s="25">
        <v>0.33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</row>
    <row r="30" spans="1:95" s="29" customFormat="1" ht="14.25" x14ac:dyDescent="0.2">
      <c r="B30" s="29" t="s">
        <v>110</v>
      </c>
      <c r="C30" s="30"/>
      <c r="D30" s="30">
        <v>23.49</v>
      </c>
      <c r="E30" s="30">
        <v>10.38</v>
      </c>
      <c r="F30" s="30">
        <v>20.29</v>
      </c>
      <c r="G30" s="30">
        <v>10.16</v>
      </c>
      <c r="H30" s="30">
        <v>93.82</v>
      </c>
      <c r="I30" s="30">
        <v>633.02</v>
      </c>
      <c r="J30" s="29">
        <v>8.32</v>
      </c>
      <c r="K30" s="29">
        <v>5.03</v>
      </c>
      <c r="L30" s="29">
        <v>0.73</v>
      </c>
      <c r="M30" s="29">
        <v>0</v>
      </c>
      <c r="N30" s="29">
        <v>24.11</v>
      </c>
      <c r="O30" s="29">
        <v>58.01</v>
      </c>
      <c r="P30" s="29">
        <v>11.7</v>
      </c>
      <c r="Q30" s="29">
        <v>0</v>
      </c>
      <c r="R30" s="29">
        <v>0</v>
      </c>
      <c r="S30" s="29">
        <v>1.19</v>
      </c>
      <c r="T30" s="29">
        <v>6.65</v>
      </c>
      <c r="U30" s="29">
        <v>1269.1099999999999</v>
      </c>
      <c r="V30" s="29">
        <v>888.4</v>
      </c>
      <c r="W30" s="29">
        <v>82.5</v>
      </c>
      <c r="X30" s="29">
        <v>147.19</v>
      </c>
      <c r="Y30" s="29">
        <v>337.76</v>
      </c>
      <c r="Z30" s="29">
        <v>8.01</v>
      </c>
      <c r="AA30" s="29">
        <v>17.2</v>
      </c>
      <c r="AB30" s="29">
        <v>1044.98</v>
      </c>
      <c r="AC30" s="29">
        <v>230.09</v>
      </c>
      <c r="AD30" s="29">
        <v>5.0999999999999996</v>
      </c>
      <c r="AE30" s="29">
        <v>0.33</v>
      </c>
      <c r="AF30" s="29">
        <v>0.23</v>
      </c>
      <c r="AG30" s="29">
        <v>4.8499999999999996</v>
      </c>
      <c r="AH30" s="29">
        <v>10.92</v>
      </c>
      <c r="AI30" s="29">
        <v>19.920000000000002</v>
      </c>
      <c r="AJ30" s="29">
        <v>0</v>
      </c>
      <c r="AK30" s="29">
        <v>1.6</v>
      </c>
      <c r="AL30" s="29">
        <v>1.56</v>
      </c>
      <c r="AM30" s="29">
        <v>1600.82</v>
      </c>
      <c r="AN30" s="29">
        <v>1353.69</v>
      </c>
      <c r="AO30" s="29">
        <v>485.29</v>
      </c>
      <c r="AP30" s="29">
        <v>838.05</v>
      </c>
      <c r="AQ30" s="29">
        <v>275.33</v>
      </c>
      <c r="AR30" s="29">
        <v>1047.3900000000001</v>
      </c>
      <c r="AS30" s="29">
        <v>1133.49</v>
      </c>
      <c r="AT30" s="29">
        <v>1418.8</v>
      </c>
      <c r="AU30" s="29">
        <v>1991.77</v>
      </c>
      <c r="AV30" s="29">
        <v>657.04</v>
      </c>
      <c r="AW30" s="29">
        <v>1110.3900000000001</v>
      </c>
      <c r="AX30" s="29">
        <v>4511.3900000000003</v>
      </c>
      <c r="AY30" s="29">
        <v>159.88</v>
      </c>
      <c r="AZ30" s="29">
        <v>1118.6600000000001</v>
      </c>
      <c r="BA30" s="29">
        <v>996.73</v>
      </c>
      <c r="BB30" s="29">
        <v>752.34</v>
      </c>
      <c r="BC30" s="29">
        <v>419.82</v>
      </c>
      <c r="BD30" s="29">
        <v>0.1</v>
      </c>
      <c r="BE30" s="29">
        <v>0.05</v>
      </c>
      <c r="BF30" s="29">
        <v>0.03</v>
      </c>
      <c r="BG30" s="29">
        <v>0.06</v>
      </c>
      <c r="BH30" s="29">
        <v>7.0000000000000007E-2</v>
      </c>
      <c r="BI30" s="29">
        <v>0.31</v>
      </c>
      <c r="BJ30" s="29">
        <v>0</v>
      </c>
      <c r="BK30" s="29">
        <v>1.62</v>
      </c>
      <c r="BL30" s="29">
        <v>0</v>
      </c>
      <c r="BM30" s="29">
        <v>0.57999999999999996</v>
      </c>
      <c r="BN30" s="29">
        <v>0.03</v>
      </c>
      <c r="BO30" s="29">
        <v>0.05</v>
      </c>
      <c r="BP30" s="29">
        <v>0</v>
      </c>
      <c r="BQ30" s="29">
        <v>0.06</v>
      </c>
      <c r="BR30" s="29">
        <v>0.11</v>
      </c>
      <c r="BS30" s="29">
        <v>2.94</v>
      </c>
      <c r="BT30" s="29">
        <v>0.01</v>
      </c>
      <c r="BU30" s="29">
        <v>0</v>
      </c>
      <c r="BV30" s="29">
        <v>5.28</v>
      </c>
      <c r="BW30" s="29">
        <v>0.09</v>
      </c>
      <c r="BX30" s="29">
        <v>0</v>
      </c>
      <c r="BY30" s="29">
        <v>0</v>
      </c>
      <c r="BZ30" s="29">
        <v>0</v>
      </c>
      <c r="CA30" s="29">
        <v>0</v>
      </c>
      <c r="CB30" s="29">
        <v>734.88</v>
      </c>
      <c r="CD30" s="29">
        <f>$I$30/$I$37*100</f>
        <v>35.167777777777772</v>
      </c>
      <c r="CE30" s="29">
        <v>191.36</v>
      </c>
      <c r="CG30" s="29">
        <v>0</v>
      </c>
      <c r="CH30" s="29">
        <v>0</v>
      </c>
      <c r="CI30" s="29">
        <v>0</v>
      </c>
      <c r="CJ30" s="29">
        <v>0</v>
      </c>
      <c r="CK30" s="29">
        <v>0</v>
      </c>
      <c r="CL30" s="29">
        <v>0</v>
      </c>
      <c r="CM30" s="29">
        <v>0</v>
      </c>
      <c r="CN30" s="29">
        <v>0</v>
      </c>
      <c r="CO30" s="29">
        <v>0</v>
      </c>
      <c r="CP30" s="29">
        <v>10</v>
      </c>
      <c r="CQ30" s="29">
        <v>2.15</v>
      </c>
    </row>
    <row r="31" spans="1:95" s="5" customFormat="1" ht="15" x14ac:dyDescent="0.25">
      <c r="B31" s="24" t="s">
        <v>111</v>
      </c>
      <c r="C31" s="11"/>
      <c r="D31" s="11"/>
      <c r="E31" s="11"/>
      <c r="F31" s="11"/>
      <c r="G31" s="11"/>
      <c r="H31" s="11"/>
      <c r="I31" s="11"/>
    </row>
    <row r="32" spans="1:95" s="27" customFormat="1" ht="15" x14ac:dyDescent="0.25">
      <c r="A32" s="27" t="str">
        <f>"11/12"</f>
        <v>11/12</v>
      </c>
      <c r="B32" s="27" t="s">
        <v>112</v>
      </c>
      <c r="C32" s="28" t="str">
        <f>"50,0"</f>
        <v>50,0</v>
      </c>
      <c r="D32" s="28">
        <v>3.79</v>
      </c>
      <c r="E32" s="28">
        <v>0.52</v>
      </c>
      <c r="F32" s="28">
        <v>3.45</v>
      </c>
      <c r="G32" s="28">
        <v>0.38</v>
      </c>
      <c r="H32" s="28">
        <v>28.83</v>
      </c>
      <c r="I32" s="28">
        <v>159.4897866666665</v>
      </c>
      <c r="J32" s="27">
        <v>2.19</v>
      </c>
      <c r="K32" s="27">
        <v>0.09</v>
      </c>
      <c r="L32" s="27">
        <v>0</v>
      </c>
      <c r="M32" s="27">
        <v>0</v>
      </c>
      <c r="N32" s="27">
        <v>9.8800000000000008</v>
      </c>
      <c r="O32" s="27">
        <v>18.02</v>
      </c>
      <c r="P32" s="27">
        <v>0.93</v>
      </c>
      <c r="Q32" s="27">
        <v>0</v>
      </c>
      <c r="R32" s="27">
        <v>0</v>
      </c>
      <c r="S32" s="27">
        <v>0</v>
      </c>
      <c r="T32" s="27">
        <v>0.61</v>
      </c>
      <c r="U32" s="27">
        <v>136.63</v>
      </c>
      <c r="V32" s="27">
        <v>41.65</v>
      </c>
      <c r="W32" s="27">
        <v>12.66</v>
      </c>
      <c r="X32" s="27">
        <v>4.9400000000000004</v>
      </c>
      <c r="Y32" s="27">
        <v>31.26</v>
      </c>
      <c r="Z32" s="27">
        <v>0.41</v>
      </c>
      <c r="AA32" s="27">
        <v>14.88</v>
      </c>
      <c r="AB32" s="27">
        <v>11.73</v>
      </c>
      <c r="AC32" s="27">
        <v>27.25</v>
      </c>
      <c r="AD32" s="27">
        <v>0.5</v>
      </c>
      <c r="AE32" s="27">
        <v>0.04</v>
      </c>
      <c r="AF32" s="27">
        <v>0.03</v>
      </c>
      <c r="AG32" s="27">
        <v>0.28999999999999998</v>
      </c>
      <c r="AH32" s="27">
        <v>1.02</v>
      </c>
      <c r="AI32" s="27">
        <v>0.02</v>
      </c>
      <c r="AJ32" s="27">
        <v>0</v>
      </c>
      <c r="AK32" s="27">
        <v>8.0299999999999994</v>
      </c>
      <c r="AL32" s="27">
        <v>7.91</v>
      </c>
      <c r="AM32" s="27">
        <v>264.39999999999998</v>
      </c>
      <c r="AN32" s="27">
        <v>103.76</v>
      </c>
      <c r="AO32" s="27">
        <v>57.14</v>
      </c>
      <c r="AP32" s="27">
        <v>108.92</v>
      </c>
      <c r="AQ32" s="27">
        <v>36.380000000000003</v>
      </c>
      <c r="AR32" s="27">
        <v>162.32</v>
      </c>
      <c r="AS32" s="27">
        <v>111.35</v>
      </c>
      <c r="AT32" s="27">
        <v>132.26</v>
      </c>
      <c r="AU32" s="27">
        <v>129.13999999999999</v>
      </c>
      <c r="AV32" s="27">
        <v>65.53</v>
      </c>
      <c r="AW32" s="27">
        <v>108.3</v>
      </c>
      <c r="AX32" s="27">
        <v>898.6</v>
      </c>
      <c r="AY32" s="27">
        <v>0.38</v>
      </c>
      <c r="AZ32" s="27">
        <v>278.68</v>
      </c>
      <c r="BA32" s="27">
        <v>164.64</v>
      </c>
      <c r="BB32" s="27">
        <v>90.44</v>
      </c>
      <c r="BC32" s="27">
        <v>64.28</v>
      </c>
      <c r="BD32" s="27">
        <v>0.1</v>
      </c>
      <c r="BE32" s="27">
        <v>0.05</v>
      </c>
      <c r="BF32" s="27">
        <v>0.02</v>
      </c>
      <c r="BG32" s="27">
        <v>0.06</v>
      </c>
      <c r="BH32" s="27">
        <v>0.06</v>
      </c>
      <c r="BI32" s="27">
        <v>0.28999999999999998</v>
      </c>
      <c r="BJ32" s="27">
        <v>0</v>
      </c>
      <c r="BK32" s="27">
        <v>0.84</v>
      </c>
      <c r="BL32" s="27">
        <v>0</v>
      </c>
      <c r="BM32" s="27">
        <v>0.25</v>
      </c>
      <c r="BN32" s="27">
        <v>0</v>
      </c>
      <c r="BO32" s="27">
        <v>0</v>
      </c>
      <c r="BP32" s="27">
        <v>0</v>
      </c>
      <c r="BQ32" s="27">
        <v>0.06</v>
      </c>
      <c r="BR32" s="27">
        <v>0.09</v>
      </c>
      <c r="BS32" s="27">
        <v>0.69</v>
      </c>
      <c r="BT32" s="27">
        <v>0</v>
      </c>
      <c r="BU32" s="27">
        <v>0</v>
      </c>
      <c r="BV32" s="27">
        <v>0.18</v>
      </c>
      <c r="BW32" s="27">
        <v>0.01</v>
      </c>
      <c r="BX32" s="27">
        <v>0</v>
      </c>
      <c r="BY32" s="27">
        <v>0</v>
      </c>
      <c r="BZ32" s="27">
        <v>0</v>
      </c>
      <c r="CA32" s="27">
        <v>0</v>
      </c>
      <c r="CB32" s="27">
        <v>20.67</v>
      </c>
      <c r="CE32" s="27">
        <v>16.829999999999998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10</v>
      </c>
      <c r="CQ32" s="27">
        <v>0.33</v>
      </c>
    </row>
    <row r="33" spans="1:95" s="27" customFormat="1" ht="15" x14ac:dyDescent="0.25">
      <c r="A33" s="27" t="str">
        <f>"38/10"</f>
        <v>38/10</v>
      </c>
      <c r="B33" s="27" t="s">
        <v>113</v>
      </c>
      <c r="C33" s="28" t="str">
        <f>"200,0"</f>
        <v>200,0</v>
      </c>
      <c r="D33" s="28">
        <v>5.81</v>
      </c>
      <c r="E33" s="28">
        <v>5.81</v>
      </c>
      <c r="F33" s="28">
        <v>6.41</v>
      </c>
      <c r="G33" s="28">
        <v>0</v>
      </c>
      <c r="H33" s="28">
        <v>9.42</v>
      </c>
      <c r="I33" s="28">
        <v>117.41516999999999</v>
      </c>
      <c r="J33" s="27">
        <v>4.22</v>
      </c>
      <c r="K33" s="27">
        <v>0</v>
      </c>
      <c r="L33" s="27">
        <v>0</v>
      </c>
      <c r="M33" s="27">
        <v>0</v>
      </c>
      <c r="N33" s="27">
        <v>9.42</v>
      </c>
      <c r="O33" s="27">
        <v>0</v>
      </c>
      <c r="P33" s="27">
        <v>0</v>
      </c>
      <c r="Q33" s="27">
        <v>0</v>
      </c>
      <c r="R33" s="27">
        <v>0</v>
      </c>
      <c r="S33" s="27">
        <v>0.21</v>
      </c>
      <c r="T33" s="27">
        <v>1.48</v>
      </c>
      <c r="U33" s="27">
        <v>94.95</v>
      </c>
      <c r="V33" s="27">
        <v>277.25</v>
      </c>
      <c r="W33" s="27">
        <v>227.88</v>
      </c>
      <c r="X33" s="27">
        <v>26.59</v>
      </c>
      <c r="Y33" s="27">
        <v>161.41999999999999</v>
      </c>
      <c r="Z33" s="27">
        <v>0.19</v>
      </c>
      <c r="AA33" s="27">
        <v>40.090000000000003</v>
      </c>
      <c r="AB33" s="27">
        <v>18.989999999999998</v>
      </c>
      <c r="AC33" s="27">
        <v>46.42</v>
      </c>
      <c r="AD33" s="27">
        <v>0</v>
      </c>
      <c r="AE33" s="27">
        <v>7.0000000000000007E-2</v>
      </c>
      <c r="AF33" s="27">
        <v>0.27</v>
      </c>
      <c r="AG33" s="27">
        <v>0.19</v>
      </c>
      <c r="AH33" s="27">
        <v>1.69</v>
      </c>
      <c r="AI33" s="27">
        <v>1.37</v>
      </c>
      <c r="AJ33" s="27">
        <v>0</v>
      </c>
      <c r="AK33" s="27">
        <v>326.73</v>
      </c>
      <c r="AL33" s="27">
        <v>322.72000000000003</v>
      </c>
      <c r="AM33" s="27">
        <v>553.24</v>
      </c>
      <c r="AN33" s="27">
        <v>445</v>
      </c>
      <c r="AO33" s="27">
        <v>148.33000000000001</v>
      </c>
      <c r="AP33" s="27">
        <v>260.58999999999997</v>
      </c>
      <c r="AQ33" s="27">
        <v>86.19</v>
      </c>
      <c r="AR33" s="27">
        <v>292.66000000000003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368.83</v>
      </c>
      <c r="BC33" s="27">
        <v>52.12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P33" s="27">
        <v>0</v>
      </c>
      <c r="BQ33" s="27">
        <v>0</v>
      </c>
      <c r="BR33" s="27">
        <v>0</v>
      </c>
      <c r="BS33" s="27">
        <v>0</v>
      </c>
      <c r="BT33" s="27">
        <v>0</v>
      </c>
      <c r="BU33" s="27">
        <v>0</v>
      </c>
      <c r="BV33" s="27">
        <v>0</v>
      </c>
      <c r="BW33" s="27">
        <v>0</v>
      </c>
      <c r="BX33" s="27">
        <v>0</v>
      </c>
      <c r="BY33" s="27">
        <v>0</v>
      </c>
      <c r="BZ33" s="27">
        <v>0</v>
      </c>
      <c r="CA33" s="27">
        <v>0</v>
      </c>
      <c r="CB33" s="27">
        <v>186.52</v>
      </c>
      <c r="CE33" s="27">
        <v>43.26</v>
      </c>
      <c r="CG33" s="27">
        <v>0</v>
      </c>
      <c r="CH33" s="27">
        <v>0</v>
      </c>
      <c r="CI33" s="27">
        <v>0</v>
      </c>
      <c r="CJ33" s="27">
        <v>0</v>
      </c>
      <c r="CK33" s="27">
        <v>0</v>
      </c>
      <c r="CL33" s="27">
        <v>0</v>
      </c>
      <c r="CM33" s="27">
        <v>0</v>
      </c>
      <c r="CN33" s="27">
        <v>0</v>
      </c>
      <c r="CO33" s="27">
        <v>0</v>
      </c>
      <c r="CP33" s="27">
        <v>0</v>
      </c>
      <c r="CQ33" s="27">
        <v>0</v>
      </c>
    </row>
    <row r="34" spans="1:95" s="25" customFormat="1" ht="15" x14ac:dyDescent="0.25">
      <c r="A34" s="25" t="str">
        <f>"-"</f>
        <v>-</v>
      </c>
      <c r="B34" s="25" t="s">
        <v>114</v>
      </c>
      <c r="C34" s="26" t="str">
        <f>"200,0"</f>
        <v>200,0</v>
      </c>
      <c r="D34" s="26">
        <v>0.8</v>
      </c>
      <c r="E34" s="26">
        <v>0</v>
      </c>
      <c r="F34" s="26">
        <v>0.8</v>
      </c>
      <c r="G34" s="26">
        <v>0.8</v>
      </c>
      <c r="H34" s="26">
        <v>23.2</v>
      </c>
      <c r="I34" s="26">
        <v>97.36</v>
      </c>
      <c r="J34" s="25">
        <v>0.2</v>
      </c>
      <c r="K34" s="25">
        <v>0</v>
      </c>
      <c r="L34" s="25">
        <v>0</v>
      </c>
      <c r="M34" s="25">
        <v>0</v>
      </c>
      <c r="N34" s="25">
        <v>18</v>
      </c>
      <c r="O34" s="25">
        <v>1.6</v>
      </c>
      <c r="P34" s="25">
        <v>3.6</v>
      </c>
      <c r="Q34" s="25">
        <v>0</v>
      </c>
      <c r="R34" s="25">
        <v>0</v>
      </c>
      <c r="S34" s="25">
        <v>1.6</v>
      </c>
      <c r="T34" s="25">
        <v>1</v>
      </c>
      <c r="U34" s="25">
        <v>52</v>
      </c>
      <c r="V34" s="25">
        <v>556</v>
      </c>
      <c r="W34" s="25">
        <v>32</v>
      </c>
      <c r="X34" s="25">
        <v>18</v>
      </c>
      <c r="Y34" s="25">
        <v>22</v>
      </c>
      <c r="Z34" s="25">
        <v>4.4000000000000004</v>
      </c>
      <c r="AA34" s="25">
        <v>0</v>
      </c>
      <c r="AB34" s="25">
        <v>60</v>
      </c>
      <c r="AC34" s="25">
        <v>10</v>
      </c>
      <c r="AD34" s="25">
        <v>0.4</v>
      </c>
      <c r="AE34" s="25">
        <v>0.06</v>
      </c>
      <c r="AF34" s="25">
        <v>0.04</v>
      </c>
      <c r="AG34" s="25">
        <v>0.6</v>
      </c>
      <c r="AH34" s="25">
        <v>0.8</v>
      </c>
      <c r="AI34" s="25">
        <v>20</v>
      </c>
      <c r="AJ34" s="25">
        <v>0</v>
      </c>
      <c r="AK34" s="25">
        <v>0</v>
      </c>
      <c r="AL34" s="25">
        <v>0</v>
      </c>
      <c r="AM34" s="25">
        <v>38</v>
      </c>
      <c r="AN34" s="25">
        <v>36</v>
      </c>
      <c r="AO34" s="25">
        <v>6</v>
      </c>
      <c r="AP34" s="25">
        <v>22</v>
      </c>
      <c r="AQ34" s="25">
        <v>6</v>
      </c>
      <c r="AR34" s="25">
        <v>18</v>
      </c>
      <c r="AS34" s="25">
        <v>34</v>
      </c>
      <c r="AT34" s="25">
        <v>20</v>
      </c>
      <c r="AU34" s="25">
        <v>156</v>
      </c>
      <c r="AV34" s="25">
        <v>14</v>
      </c>
      <c r="AW34" s="25">
        <v>28</v>
      </c>
      <c r="AX34" s="25">
        <v>84</v>
      </c>
      <c r="AY34" s="25">
        <v>0</v>
      </c>
      <c r="AZ34" s="25">
        <v>26</v>
      </c>
      <c r="BA34" s="25">
        <v>32</v>
      </c>
      <c r="BB34" s="25">
        <v>12</v>
      </c>
      <c r="BC34" s="25">
        <v>10</v>
      </c>
      <c r="BD34" s="25">
        <v>0</v>
      </c>
      <c r="BE34" s="25">
        <v>0</v>
      </c>
      <c r="BF34" s="25">
        <v>0</v>
      </c>
      <c r="BG34" s="25">
        <v>0</v>
      </c>
      <c r="BH34" s="25">
        <v>0</v>
      </c>
      <c r="BI34" s="25">
        <v>0</v>
      </c>
      <c r="BJ34" s="25">
        <v>0</v>
      </c>
      <c r="BK34" s="25">
        <v>0</v>
      </c>
      <c r="BL34" s="25">
        <v>0</v>
      </c>
      <c r="BM34" s="25">
        <v>0</v>
      </c>
      <c r="BN34" s="25">
        <v>0</v>
      </c>
      <c r="BO34" s="25">
        <v>0</v>
      </c>
      <c r="BP34" s="25">
        <v>0</v>
      </c>
      <c r="BQ34" s="25">
        <v>0</v>
      </c>
      <c r="BR34" s="25">
        <v>0</v>
      </c>
      <c r="BS34" s="25">
        <v>0</v>
      </c>
      <c r="BT34" s="25">
        <v>0</v>
      </c>
      <c r="BU34" s="25">
        <v>0</v>
      </c>
      <c r="BV34" s="25">
        <v>0</v>
      </c>
      <c r="BW34" s="25">
        <v>0</v>
      </c>
      <c r="BX34" s="25">
        <v>0</v>
      </c>
      <c r="BY34" s="25">
        <v>0</v>
      </c>
      <c r="BZ34" s="25">
        <v>0</v>
      </c>
      <c r="CA34" s="25">
        <v>0</v>
      </c>
      <c r="CB34" s="25">
        <v>172.6</v>
      </c>
      <c r="CE34" s="25">
        <v>10</v>
      </c>
      <c r="CG34" s="25">
        <v>0</v>
      </c>
      <c r="CH34" s="25">
        <v>0</v>
      </c>
      <c r="CI34" s="25">
        <v>0</v>
      </c>
      <c r="CJ34" s="25">
        <v>0</v>
      </c>
      <c r="CK34" s="25">
        <v>0</v>
      </c>
      <c r="CL34" s="25">
        <v>0</v>
      </c>
      <c r="CM34" s="25">
        <v>0</v>
      </c>
      <c r="CN34" s="25">
        <v>0</v>
      </c>
      <c r="CO34" s="25">
        <v>0</v>
      </c>
      <c r="CP34" s="25">
        <v>0</v>
      </c>
      <c r="CQ34" s="25">
        <v>0</v>
      </c>
    </row>
    <row r="35" spans="1:95" s="29" customFormat="1" ht="14.25" x14ac:dyDescent="0.2">
      <c r="B35" s="29" t="s">
        <v>115</v>
      </c>
      <c r="C35" s="30"/>
      <c r="D35" s="30">
        <v>10.4</v>
      </c>
      <c r="E35" s="30">
        <v>6.34</v>
      </c>
      <c r="F35" s="30">
        <v>10.66</v>
      </c>
      <c r="G35" s="30">
        <v>1.18</v>
      </c>
      <c r="H35" s="30">
        <v>61.45</v>
      </c>
      <c r="I35" s="30">
        <v>374.26</v>
      </c>
      <c r="J35" s="29">
        <v>6.61</v>
      </c>
      <c r="K35" s="29">
        <v>0.09</v>
      </c>
      <c r="L35" s="29">
        <v>0</v>
      </c>
      <c r="M35" s="29">
        <v>0</v>
      </c>
      <c r="N35" s="29">
        <v>37.299999999999997</v>
      </c>
      <c r="O35" s="29">
        <v>19.62</v>
      </c>
      <c r="P35" s="29">
        <v>4.53</v>
      </c>
      <c r="Q35" s="29">
        <v>0</v>
      </c>
      <c r="R35" s="29">
        <v>0</v>
      </c>
      <c r="S35" s="29">
        <v>1.82</v>
      </c>
      <c r="T35" s="29">
        <v>3.08</v>
      </c>
      <c r="U35" s="29">
        <v>283.58</v>
      </c>
      <c r="V35" s="29">
        <v>874.9</v>
      </c>
      <c r="W35" s="29">
        <v>272.54000000000002</v>
      </c>
      <c r="X35" s="29">
        <v>49.52</v>
      </c>
      <c r="Y35" s="29">
        <v>214.68</v>
      </c>
      <c r="Z35" s="29">
        <v>5</v>
      </c>
      <c r="AA35" s="29">
        <v>54.97</v>
      </c>
      <c r="AB35" s="29">
        <v>90.72</v>
      </c>
      <c r="AC35" s="29">
        <v>83.67</v>
      </c>
      <c r="AD35" s="29">
        <v>0.9</v>
      </c>
      <c r="AE35" s="29">
        <v>0.17</v>
      </c>
      <c r="AF35" s="29">
        <v>0.34</v>
      </c>
      <c r="AG35" s="29">
        <v>1.08</v>
      </c>
      <c r="AH35" s="29">
        <v>3.51</v>
      </c>
      <c r="AI35" s="29">
        <v>21.39</v>
      </c>
      <c r="AJ35" s="29">
        <v>0</v>
      </c>
      <c r="AK35" s="29">
        <v>334.76</v>
      </c>
      <c r="AL35" s="29">
        <v>330.64</v>
      </c>
      <c r="AM35" s="29">
        <v>855.64</v>
      </c>
      <c r="AN35" s="29">
        <v>584.76</v>
      </c>
      <c r="AO35" s="29">
        <v>211.47</v>
      </c>
      <c r="AP35" s="29">
        <v>391.51</v>
      </c>
      <c r="AQ35" s="29">
        <v>128.57</v>
      </c>
      <c r="AR35" s="29">
        <v>472.98</v>
      </c>
      <c r="AS35" s="29">
        <v>145.35</v>
      </c>
      <c r="AT35" s="29">
        <v>152.26</v>
      </c>
      <c r="AU35" s="29">
        <v>285.14</v>
      </c>
      <c r="AV35" s="29">
        <v>79.53</v>
      </c>
      <c r="AW35" s="29">
        <v>136.30000000000001</v>
      </c>
      <c r="AX35" s="29">
        <v>982.6</v>
      </c>
      <c r="AY35" s="29">
        <v>0.38</v>
      </c>
      <c r="AZ35" s="29">
        <v>304.68</v>
      </c>
      <c r="BA35" s="29">
        <v>196.64</v>
      </c>
      <c r="BB35" s="29">
        <v>471.27</v>
      </c>
      <c r="BC35" s="29">
        <v>126.39</v>
      </c>
      <c r="BD35" s="29">
        <v>0.1</v>
      </c>
      <c r="BE35" s="29">
        <v>0.05</v>
      </c>
      <c r="BF35" s="29">
        <v>0.02</v>
      </c>
      <c r="BG35" s="29">
        <v>0.06</v>
      </c>
      <c r="BH35" s="29">
        <v>0.06</v>
      </c>
      <c r="BI35" s="29">
        <v>0.28999999999999998</v>
      </c>
      <c r="BJ35" s="29">
        <v>0</v>
      </c>
      <c r="BK35" s="29">
        <v>0.84</v>
      </c>
      <c r="BL35" s="29">
        <v>0</v>
      </c>
      <c r="BM35" s="29">
        <v>0.25</v>
      </c>
      <c r="BN35" s="29">
        <v>0</v>
      </c>
      <c r="BO35" s="29">
        <v>0</v>
      </c>
      <c r="BP35" s="29">
        <v>0</v>
      </c>
      <c r="BQ35" s="29">
        <v>0.06</v>
      </c>
      <c r="BR35" s="29">
        <v>0.09</v>
      </c>
      <c r="BS35" s="29">
        <v>0.69</v>
      </c>
      <c r="BT35" s="29">
        <v>0</v>
      </c>
      <c r="BU35" s="29">
        <v>0</v>
      </c>
      <c r="BV35" s="29">
        <v>0.18</v>
      </c>
      <c r="BW35" s="29">
        <v>0.01</v>
      </c>
      <c r="BX35" s="29">
        <v>0</v>
      </c>
      <c r="BY35" s="29">
        <v>0</v>
      </c>
      <c r="BZ35" s="29">
        <v>0</v>
      </c>
      <c r="CA35" s="29">
        <v>0</v>
      </c>
      <c r="CB35" s="29">
        <v>379.8</v>
      </c>
      <c r="CD35" s="29">
        <f>$I$35/$I$37*100</f>
        <v>20.792222222222222</v>
      </c>
      <c r="CE35" s="29">
        <v>70.09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10</v>
      </c>
      <c r="CQ35" s="29">
        <v>0.33</v>
      </c>
    </row>
    <row r="36" spans="1:95" s="29" customFormat="1" ht="14.25" x14ac:dyDescent="0.2">
      <c r="B36" s="29" t="s">
        <v>116</v>
      </c>
      <c r="C36" s="30"/>
      <c r="D36" s="30">
        <v>67.569999999999993</v>
      </c>
      <c r="E36" s="30">
        <v>46.02</v>
      </c>
      <c r="F36" s="30">
        <v>59.06</v>
      </c>
      <c r="G36" s="30">
        <v>13.78</v>
      </c>
      <c r="H36" s="30">
        <v>240.74</v>
      </c>
      <c r="I36" s="30">
        <v>1733.96</v>
      </c>
      <c r="J36" s="29">
        <v>30.49</v>
      </c>
      <c r="K36" s="29">
        <v>6.31</v>
      </c>
      <c r="L36" s="29">
        <v>0.94</v>
      </c>
      <c r="M36" s="29">
        <v>0</v>
      </c>
      <c r="N36" s="29">
        <v>118.95</v>
      </c>
      <c r="O36" s="29">
        <v>103.5</v>
      </c>
      <c r="P36" s="29">
        <v>18.29</v>
      </c>
      <c r="Q36" s="29">
        <v>0</v>
      </c>
      <c r="R36" s="29">
        <v>0</v>
      </c>
      <c r="S36" s="29">
        <v>6.39</v>
      </c>
      <c r="T36" s="29">
        <v>14.16</v>
      </c>
      <c r="U36" s="29">
        <v>1923.96</v>
      </c>
      <c r="V36" s="29">
        <v>2309.1</v>
      </c>
      <c r="W36" s="29">
        <v>758</v>
      </c>
      <c r="X36" s="29">
        <v>260.63</v>
      </c>
      <c r="Y36" s="29">
        <v>985.66</v>
      </c>
      <c r="Z36" s="29">
        <v>17.579999999999998</v>
      </c>
      <c r="AA36" s="29">
        <v>226.64</v>
      </c>
      <c r="AB36" s="29">
        <v>1232.07</v>
      </c>
      <c r="AC36" s="29">
        <v>489.46</v>
      </c>
      <c r="AD36" s="29">
        <v>8.3800000000000008</v>
      </c>
      <c r="AE36" s="29">
        <v>0.65</v>
      </c>
      <c r="AF36" s="29">
        <v>1.08</v>
      </c>
      <c r="AG36" s="29">
        <v>7.37</v>
      </c>
      <c r="AH36" s="29">
        <v>22.89</v>
      </c>
      <c r="AI36" s="29">
        <v>46.71</v>
      </c>
      <c r="AJ36" s="29">
        <v>0.4</v>
      </c>
      <c r="AK36" s="29">
        <v>497.56</v>
      </c>
      <c r="AL36" s="29">
        <v>453.29</v>
      </c>
      <c r="AM36" s="29">
        <v>3146.75</v>
      </c>
      <c r="AN36" s="29">
        <v>2374.5300000000002</v>
      </c>
      <c r="AO36" s="29">
        <v>865.25</v>
      </c>
      <c r="AP36" s="29">
        <v>1541.89</v>
      </c>
      <c r="AQ36" s="29">
        <v>550.21</v>
      </c>
      <c r="AR36" s="29">
        <v>1951.44</v>
      </c>
      <c r="AS36" s="29">
        <v>1581.9</v>
      </c>
      <c r="AT36" s="29">
        <v>1925.95</v>
      </c>
      <c r="AU36" s="29">
        <v>2856.16</v>
      </c>
      <c r="AV36" s="29">
        <v>942.51</v>
      </c>
      <c r="AW36" s="29">
        <v>1491.61</v>
      </c>
      <c r="AX36" s="29">
        <v>7502.36</v>
      </c>
      <c r="AY36" s="29">
        <v>161.06</v>
      </c>
      <c r="AZ36" s="29">
        <v>2223.14</v>
      </c>
      <c r="BA36" s="29">
        <v>1636.66</v>
      </c>
      <c r="BB36" s="29">
        <v>1564.89</v>
      </c>
      <c r="BC36" s="29">
        <v>680.35</v>
      </c>
      <c r="BD36" s="29">
        <v>0.47</v>
      </c>
      <c r="BE36" s="29">
        <v>0.22</v>
      </c>
      <c r="BF36" s="29">
        <v>0.15</v>
      </c>
      <c r="BG36" s="29">
        <v>0.37</v>
      </c>
      <c r="BH36" s="29">
        <v>0.43</v>
      </c>
      <c r="BI36" s="29">
        <v>1.74</v>
      </c>
      <c r="BJ36" s="29">
        <v>0.04</v>
      </c>
      <c r="BK36" s="29">
        <v>5.55</v>
      </c>
      <c r="BL36" s="29">
        <v>0.01</v>
      </c>
      <c r="BM36" s="29">
        <v>1.77</v>
      </c>
      <c r="BN36" s="29">
        <v>0.05</v>
      </c>
      <c r="BO36" s="29">
        <v>0.06</v>
      </c>
      <c r="BP36" s="29">
        <v>0</v>
      </c>
      <c r="BQ36" s="29">
        <v>0.32</v>
      </c>
      <c r="BR36" s="29">
        <v>0.5</v>
      </c>
      <c r="BS36" s="29">
        <v>7.13</v>
      </c>
      <c r="BT36" s="29">
        <v>0.01</v>
      </c>
      <c r="BU36" s="29">
        <v>0</v>
      </c>
      <c r="BV36" s="29">
        <v>6.77</v>
      </c>
      <c r="BW36" s="29">
        <v>0.12</v>
      </c>
      <c r="BX36" s="29">
        <v>0.02</v>
      </c>
      <c r="BY36" s="29">
        <v>0</v>
      </c>
      <c r="BZ36" s="29">
        <v>0</v>
      </c>
      <c r="CA36" s="29">
        <v>0</v>
      </c>
      <c r="CB36" s="29">
        <v>1623.47</v>
      </c>
      <c r="CE36" s="29">
        <v>431.98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39.51</v>
      </c>
      <c r="CQ36" s="29">
        <v>3.23</v>
      </c>
    </row>
    <row r="37" spans="1:95" s="5" customFormat="1" ht="15" x14ac:dyDescent="0.25">
      <c r="B37" s="5" t="s">
        <v>117</v>
      </c>
      <c r="C37" s="11"/>
      <c r="D37" s="11">
        <v>54</v>
      </c>
      <c r="E37" s="11">
        <v>0</v>
      </c>
      <c r="F37" s="11">
        <v>60</v>
      </c>
      <c r="G37" s="11">
        <v>0</v>
      </c>
      <c r="H37" s="11">
        <v>261</v>
      </c>
      <c r="I37" s="11">
        <v>1800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500</v>
      </c>
      <c r="AD37" s="5">
        <v>0</v>
      </c>
      <c r="AE37" s="5">
        <v>0.9</v>
      </c>
      <c r="AF37" s="5">
        <v>1</v>
      </c>
      <c r="AI37" s="5">
        <v>50</v>
      </c>
      <c r="CI37" s="5">
        <v>0</v>
      </c>
      <c r="CL37" s="5">
        <v>0</v>
      </c>
      <c r="CO37" s="5">
        <v>0</v>
      </c>
    </row>
    <row r="38" spans="1:95" s="5" customFormat="1" ht="15" x14ac:dyDescent="0.25">
      <c r="B38" s="5" t="s">
        <v>118</v>
      </c>
      <c r="C38" s="11"/>
      <c r="D38" s="11">
        <f>D36-D37</f>
        <v>13.569999999999993</v>
      </c>
      <c r="E38" s="11">
        <f>E36-E37</f>
        <v>46.02</v>
      </c>
      <c r="F38" s="11">
        <f>F36-F37</f>
        <v>-0.93999999999999773</v>
      </c>
      <c r="G38" s="11">
        <f>G36-G37</f>
        <v>13.78</v>
      </c>
      <c r="H38" s="11">
        <f>H36-H37</f>
        <v>-20.259999999999991</v>
      </c>
      <c r="I38" s="11">
        <f>I36-I37</f>
        <v>-66.039999999999964</v>
      </c>
      <c r="V38" s="5">
        <f>V36-V37</f>
        <v>2309.1</v>
      </c>
      <c r="W38" s="5">
        <f>W36-W37</f>
        <v>758</v>
      </c>
      <c r="X38" s="5">
        <f>X36-X37</f>
        <v>260.63</v>
      </c>
      <c r="Y38" s="5">
        <f>Y36-Y37</f>
        <v>985.66</v>
      </c>
      <c r="Z38" s="5">
        <f>Z36-Z37</f>
        <v>17.579999999999998</v>
      </c>
      <c r="AA38" s="5">
        <f>AA36-AA37</f>
        <v>226.64</v>
      </c>
      <c r="AB38" s="5">
        <f>AB36-AB37</f>
        <v>1232.07</v>
      </c>
      <c r="AC38" s="5">
        <f>AC36-AC37</f>
        <v>-10.54000000000002</v>
      </c>
      <c r="AD38" s="5">
        <f>AD36-AD37</f>
        <v>8.3800000000000008</v>
      </c>
      <c r="AE38" s="5">
        <f>AE36-AE37</f>
        <v>-0.25</v>
      </c>
      <c r="AF38" s="5">
        <f>AF36-AF37</f>
        <v>8.0000000000000071E-2</v>
      </c>
      <c r="AI38" s="5">
        <f>AI36-AI37</f>
        <v>-3.2899999999999991</v>
      </c>
      <c r="CI38" s="5">
        <f>CI36-CI37</f>
        <v>0</v>
      </c>
      <c r="CL38" s="5">
        <f>CL36-CL37</f>
        <v>0</v>
      </c>
      <c r="CO38" s="5">
        <f>CO36-CO37</f>
        <v>0</v>
      </c>
    </row>
    <row r="39" spans="1:95" s="5" customFormat="1" ht="15" x14ac:dyDescent="0.25">
      <c r="B39" s="5" t="s">
        <v>119</v>
      </c>
      <c r="C39" s="11"/>
      <c r="D39" s="11">
        <v>16</v>
      </c>
      <c r="E39" s="11"/>
      <c r="F39" s="11">
        <v>32</v>
      </c>
      <c r="G39" s="11"/>
      <c r="H39" s="11">
        <v>52</v>
      </c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s="5" customFormat="1" ht="15" x14ac:dyDescent="0.25">
      <c r="C334" s="11"/>
      <c r="D334" s="11"/>
      <c r="E334" s="11"/>
      <c r="F334" s="11"/>
      <c r="G334" s="11"/>
      <c r="H334" s="11"/>
      <c r="I334" s="11"/>
    </row>
    <row r="335" spans="3:9" s="5" customFormat="1" ht="15" x14ac:dyDescent="0.25">
      <c r="C335" s="11"/>
      <c r="D335" s="11"/>
      <c r="E335" s="11"/>
      <c r="F335" s="11"/>
      <c r="G335" s="11"/>
      <c r="H335" s="11"/>
      <c r="I335" s="11"/>
    </row>
    <row r="336" spans="3:9" s="5" customFormat="1" ht="15" x14ac:dyDescent="0.25">
      <c r="C336" s="11"/>
      <c r="D336" s="11"/>
      <c r="E336" s="11"/>
      <c r="F336" s="11"/>
      <c r="G336" s="11"/>
      <c r="H336" s="11"/>
      <c r="I336" s="11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  <row r="1847" spans="3:9" x14ac:dyDescent="0.25">
      <c r="C1847" s="10"/>
      <c r="D1847" s="10"/>
      <c r="E1847" s="10"/>
      <c r="F1847" s="10"/>
      <c r="G1847" s="10"/>
      <c r="H1847" s="10"/>
      <c r="I1847" s="10"/>
    </row>
    <row r="1848" spans="3:9" x14ac:dyDescent="0.25">
      <c r="C1848" s="10"/>
      <c r="D1848" s="10"/>
      <c r="E1848" s="10"/>
      <c r="F1848" s="10"/>
      <c r="G1848" s="10"/>
      <c r="H1848" s="10"/>
      <c r="I1848" s="10"/>
    </row>
    <row r="1849" spans="3:9" x14ac:dyDescent="0.25">
      <c r="C1849" s="10"/>
      <c r="D1849" s="10"/>
      <c r="E1849" s="10"/>
      <c r="F1849" s="10"/>
      <c r="G1849" s="10"/>
      <c r="H1849" s="10"/>
      <c r="I1849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A8587-BA77-4AAC-A543-140BD4BB7EDE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121</v>
      </c>
      <c r="B1" s="33"/>
      <c r="C1" s="34"/>
      <c r="D1" s="35"/>
      <c r="E1" s="32" t="s">
        <v>123</v>
      </c>
      <c r="F1" s="36"/>
      <c r="I1" s="32" t="s">
        <v>124</v>
      </c>
      <c r="J1" s="37" t="s">
        <v>120</v>
      </c>
    </row>
    <row r="2" spans="1:10" ht="7.5" customHeight="1" thickBot="1" x14ac:dyDescent="0.3"/>
    <row r="3" spans="1:10" ht="15.75" thickBot="1" x14ac:dyDescent="0.3">
      <c r="A3" s="38" t="s">
        <v>125</v>
      </c>
      <c r="B3" s="39" t="s">
        <v>126</v>
      </c>
      <c r="C3" s="39" t="s">
        <v>127</v>
      </c>
      <c r="D3" s="39" t="s">
        <v>128</v>
      </c>
      <c r="E3" s="39" t="s">
        <v>7</v>
      </c>
      <c r="F3" s="39" t="s">
        <v>129</v>
      </c>
      <c r="G3" s="39" t="s">
        <v>130</v>
      </c>
      <c r="H3" s="39" t="s">
        <v>131</v>
      </c>
      <c r="I3" s="39" t="s">
        <v>132</v>
      </c>
      <c r="J3" s="40" t="s">
        <v>133</v>
      </c>
    </row>
    <row r="4" spans="1:10" x14ac:dyDescent="0.25">
      <c r="A4" s="41" t="s">
        <v>90</v>
      </c>
      <c r="B4" s="42" t="s">
        <v>134</v>
      </c>
      <c r="C4" s="75" t="s">
        <v>151</v>
      </c>
      <c r="D4" s="44" t="s">
        <v>91</v>
      </c>
      <c r="E4" s="45">
        <v>150</v>
      </c>
      <c r="F4" s="46"/>
      <c r="G4" s="45">
        <v>313.84868624999996</v>
      </c>
      <c r="H4" s="45">
        <v>25.35</v>
      </c>
      <c r="I4" s="45">
        <v>14.4</v>
      </c>
      <c r="J4" s="47">
        <v>20.14</v>
      </c>
    </row>
    <row r="5" spans="1:10" x14ac:dyDescent="0.25">
      <c r="A5" s="48"/>
      <c r="B5" s="49"/>
      <c r="C5" s="76" t="s">
        <v>122</v>
      </c>
      <c r="D5" s="50" t="s">
        <v>92</v>
      </c>
      <c r="E5" s="51">
        <v>20</v>
      </c>
      <c r="F5" s="52"/>
      <c r="G5" s="51">
        <v>63.48</v>
      </c>
      <c r="H5" s="51">
        <v>1.44</v>
      </c>
      <c r="I5" s="51">
        <v>1.7</v>
      </c>
      <c r="J5" s="53">
        <v>11.1</v>
      </c>
    </row>
    <row r="6" spans="1:10" x14ac:dyDescent="0.25">
      <c r="A6" s="48"/>
      <c r="B6" s="54" t="s">
        <v>135</v>
      </c>
      <c r="C6" s="76" t="s">
        <v>152</v>
      </c>
      <c r="D6" s="50" t="s">
        <v>93</v>
      </c>
      <c r="E6" s="51">
        <v>200</v>
      </c>
      <c r="F6" s="52"/>
      <c r="G6" s="51">
        <v>38.659836097560984</v>
      </c>
      <c r="H6" s="51">
        <v>0.12</v>
      </c>
      <c r="I6" s="51">
        <v>0.02</v>
      </c>
      <c r="J6" s="53">
        <v>9.83</v>
      </c>
    </row>
    <row r="7" spans="1:10" x14ac:dyDescent="0.25">
      <c r="A7" s="48"/>
      <c r="B7" s="54" t="s">
        <v>136</v>
      </c>
      <c r="C7" s="76" t="s">
        <v>122</v>
      </c>
      <c r="D7" s="50" t="s">
        <v>94</v>
      </c>
      <c r="E7" s="51">
        <v>30</v>
      </c>
      <c r="F7" s="52"/>
      <c r="G7" s="51">
        <v>80.855999999999995</v>
      </c>
      <c r="H7" s="51">
        <v>2.31</v>
      </c>
      <c r="I7" s="51">
        <v>0.9</v>
      </c>
      <c r="J7" s="53">
        <v>15.99</v>
      </c>
    </row>
    <row r="8" spans="1:10" x14ac:dyDescent="0.25">
      <c r="A8" s="48"/>
      <c r="B8" s="54" t="s">
        <v>137</v>
      </c>
      <c r="C8" s="76" t="s">
        <v>153</v>
      </c>
      <c r="D8" s="50" t="s">
        <v>95</v>
      </c>
      <c r="E8" s="51">
        <v>10</v>
      </c>
      <c r="F8" s="52"/>
      <c r="G8" s="51">
        <v>66.063999999999993</v>
      </c>
      <c r="H8" s="51">
        <v>0.08</v>
      </c>
      <c r="I8" s="51">
        <v>7.25</v>
      </c>
      <c r="J8" s="53">
        <v>0.13</v>
      </c>
    </row>
    <row r="9" spans="1:10" x14ac:dyDescent="0.25">
      <c r="A9" s="48"/>
      <c r="B9" s="49"/>
      <c r="C9" s="76" t="s">
        <v>154</v>
      </c>
      <c r="D9" s="50" t="s">
        <v>96</v>
      </c>
      <c r="E9" s="51">
        <v>10</v>
      </c>
      <c r="F9" s="52"/>
      <c r="G9" s="51">
        <v>35.06</v>
      </c>
      <c r="H9" s="51">
        <v>2.63</v>
      </c>
      <c r="I9" s="51">
        <v>2.66</v>
      </c>
      <c r="J9" s="53">
        <v>0</v>
      </c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138</v>
      </c>
      <c r="B11" s="61" t="s">
        <v>137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139</v>
      </c>
      <c r="B14" s="62" t="s">
        <v>140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141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142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143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144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145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146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111</v>
      </c>
      <c r="B23" s="61" t="s">
        <v>147</v>
      </c>
      <c r="C23" s="75" t="s">
        <v>155</v>
      </c>
      <c r="D23" s="44" t="s">
        <v>112</v>
      </c>
      <c r="E23" s="45">
        <v>50</v>
      </c>
      <c r="F23" s="46"/>
      <c r="G23" s="45">
        <v>159.4897866666665</v>
      </c>
      <c r="H23" s="45">
        <v>3.79</v>
      </c>
      <c r="I23" s="45">
        <v>3.45</v>
      </c>
      <c r="J23" s="47">
        <v>28.83</v>
      </c>
    </row>
    <row r="24" spans="1:10" x14ac:dyDescent="0.25">
      <c r="A24" s="48"/>
      <c r="B24" s="73" t="s">
        <v>144</v>
      </c>
      <c r="C24" s="76" t="s">
        <v>156</v>
      </c>
      <c r="D24" s="50" t="s">
        <v>113</v>
      </c>
      <c r="E24" s="51">
        <v>200</v>
      </c>
      <c r="F24" s="52"/>
      <c r="G24" s="51">
        <v>117.41516999999999</v>
      </c>
      <c r="H24" s="51">
        <v>5.81</v>
      </c>
      <c r="I24" s="51">
        <v>6.41</v>
      </c>
      <c r="J24" s="53">
        <v>9.42</v>
      </c>
    </row>
    <row r="25" spans="1:10" x14ac:dyDescent="0.25">
      <c r="A25" s="48"/>
      <c r="B25" s="68"/>
      <c r="C25" s="77" t="s">
        <v>122</v>
      </c>
      <c r="D25" s="69" t="s">
        <v>114</v>
      </c>
      <c r="E25" s="70">
        <v>200</v>
      </c>
      <c r="F25" s="71"/>
      <c r="G25" s="70">
        <v>97.36</v>
      </c>
      <c r="H25" s="70">
        <v>0.8</v>
      </c>
      <c r="I25" s="70">
        <v>0.8</v>
      </c>
      <c r="J25" s="72">
        <v>23.2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148</v>
      </c>
      <c r="B27" s="42" t="s">
        <v>134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143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144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136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149</v>
      </c>
      <c r="B33" s="61" t="s">
        <v>150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147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144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137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2E2-2E7A-4F89-AEE6-BCC7D5A73022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46182.457777777781</v>
      </c>
    </row>
    <row r="2" spans="1:2" x14ac:dyDescent="0.2">
      <c r="A2" t="s">
        <v>82</v>
      </c>
      <c r="B2" s="12">
        <v>46168.475335648145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101B-6C6F-494F-9241-ED2AF38328CA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46182.457777777781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09.06.2026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2026-05-26T06:25:10Z</cp:lastPrinted>
  <dcterms:created xsi:type="dcterms:W3CDTF">2002-09-22T07:35:02Z</dcterms:created>
  <dcterms:modified xsi:type="dcterms:W3CDTF">2026-05-26T06:25:35Z</dcterms:modified>
</cp:coreProperties>
</file>